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econchile.sharepoint.com/sites/CERTORIGENCORRESPONDENCIA/GT_CERTORIGEN_CORRESPONDENCIA/LICITACIONES/ENCOMENDAMIENTO DE FUNCIONES 2022-2023/ADJUDICACIÓN/"/>
    </mc:Choice>
  </mc:AlternateContent>
  <xr:revisionPtr revIDLastSave="53" documentId="8_{51B79E22-26B9-4E1E-955B-C41CB500CAD7}" xr6:coauthVersionLast="47" xr6:coauthVersionMax="47" xr10:uidLastSave="{665D43E6-35FA-49D0-B07F-D8E1320978DD}"/>
  <bookViews>
    <workbookView xWindow="-108" yWindow="-108" windowWidth="23256" windowHeight="12576" xr2:uid="{00000000-000D-0000-FFFF-FFFF00000000}"/>
  </bookViews>
  <sheets>
    <sheet name="SOFOFA_Oficinas" sheetId="1" r:id="rId1"/>
    <sheet name="UCCO_Oficinas" sheetId="5" r:id="rId2"/>
  </sheets>
  <definedNames>
    <definedName name="_xlnm.Print_Area" localSheetId="1">UCCO_Oficinas!$A$1:$J$72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5" l="1"/>
  <c r="E72" i="1"/>
  <c r="B76" i="5"/>
  <c r="B72" i="1"/>
  <c r="I72" i="1"/>
  <c r="J73" i="1"/>
  <c r="I53" i="1"/>
  <c r="C72" i="1"/>
  <c r="C76" i="5"/>
  <c r="I69" i="1"/>
  <c r="H69" i="1"/>
  <c r="F4" i="1"/>
  <c r="F7" i="1"/>
  <c r="F8" i="1"/>
  <c r="F11" i="1"/>
  <c r="F12" i="1"/>
  <c r="F13" i="1"/>
  <c r="F14" i="1"/>
  <c r="F17" i="1"/>
  <c r="F18" i="1"/>
  <c r="F19" i="1"/>
  <c r="F22" i="1"/>
  <c r="F23" i="1"/>
  <c r="F26" i="1"/>
  <c r="F27" i="1"/>
  <c r="F30" i="1"/>
  <c r="F33" i="1"/>
  <c r="F34" i="1"/>
  <c r="F35" i="1"/>
  <c r="F36" i="1"/>
  <c r="F37" i="1"/>
  <c r="F38" i="1"/>
  <c r="F39" i="1"/>
  <c r="F40" i="1"/>
  <c r="F41" i="1"/>
  <c r="F42" i="1"/>
  <c r="F43" i="1"/>
  <c r="F47" i="1"/>
  <c r="F50" i="1"/>
  <c r="F51" i="1"/>
  <c r="F52" i="1"/>
  <c r="F55" i="1"/>
  <c r="F58" i="1"/>
  <c r="F61" i="1"/>
  <c r="F65" i="1"/>
  <c r="F66" i="1"/>
  <c r="F67" i="1"/>
  <c r="F68" i="1"/>
  <c r="F3" i="1"/>
  <c r="H44" i="1"/>
  <c r="H24" i="1"/>
  <c r="H20" i="1"/>
  <c r="H15" i="1"/>
  <c r="H9" i="1"/>
  <c r="E44" i="1"/>
  <c r="C44" i="1"/>
  <c r="C53" i="1"/>
  <c r="E53" i="1"/>
  <c r="E69" i="1"/>
  <c r="C69" i="1"/>
  <c r="H70" i="5"/>
  <c r="D70" i="5"/>
  <c r="C70" i="5"/>
  <c r="H66" i="5"/>
  <c r="D66" i="5"/>
  <c r="C66" i="5"/>
  <c r="H44" i="5"/>
  <c r="G44" i="5"/>
  <c r="D44" i="5"/>
  <c r="C44" i="5"/>
  <c r="G34" i="5"/>
  <c r="I77" i="5" s="1"/>
  <c r="D34" i="5"/>
  <c r="C34" i="5"/>
  <c r="G30" i="5"/>
  <c r="D30" i="5"/>
  <c r="C30" i="5"/>
  <c r="H26" i="5"/>
  <c r="G26" i="5"/>
  <c r="D26" i="5"/>
  <c r="C26" i="5"/>
  <c r="H22" i="5"/>
  <c r="G22" i="5"/>
  <c r="D22" i="5"/>
  <c r="C22" i="5"/>
  <c r="H15" i="5"/>
  <c r="G15" i="5"/>
  <c r="D15" i="5"/>
  <c r="C15" i="5"/>
  <c r="H11" i="5"/>
  <c r="G11" i="5"/>
  <c r="D11" i="5"/>
  <c r="C11" i="5"/>
  <c r="H7" i="5"/>
  <c r="H76" i="5" s="1"/>
  <c r="I76" i="5" s="1"/>
  <c r="G7" i="5"/>
  <c r="D7" i="5"/>
  <c r="C7" i="5"/>
  <c r="H5" i="1" l="1"/>
  <c r="I62" i="1" l="1"/>
  <c r="E62" i="1"/>
  <c r="F62" i="1" s="1"/>
  <c r="C62" i="1"/>
  <c r="I59" i="1" l="1"/>
  <c r="I56" i="1"/>
  <c r="I48" i="1"/>
  <c r="H28" i="1"/>
  <c r="E59" i="1"/>
  <c r="C59" i="1"/>
  <c r="E56" i="1"/>
  <c r="F56" i="1" s="1"/>
  <c r="C56" i="1"/>
  <c r="C48" i="1"/>
  <c r="E48" i="1"/>
  <c r="C31" i="1"/>
  <c r="C28" i="1"/>
  <c r="C24" i="1"/>
  <c r="C20" i="1"/>
  <c r="C15" i="1"/>
  <c r="C9" i="1"/>
  <c r="C5" i="1"/>
  <c r="J72" i="1" l="1"/>
  <c r="E5" i="1"/>
  <c r="I44" i="1"/>
  <c r="I31" i="1"/>
  <c r="I28" i="1"/>
  <c r="I24" i="1"/>
  <c r="I20" i="1"/>
  <c r="I15" i="1"/>
  <c r="I9" i="1"/>
  <c r="I5" i="1"/>
  <c r="E31" i="1"/>
  <c r="E28" i="1"/>
  <c r="E24" i="1"/>
  <c r="E20" i="1"/>
  <c r="E15" i="1"/>
  <c r="E9" i="1"/>
</calcChain>
</file>

<file path=xl/sharedStrings.xml><?xml version="1.0" encoding="utf-8"?>
<sst xmlns="http://schemas.openxmlformats.org/spreadsheetml/2006/main" count="297" uniqueCount="194">
  <si>
    <t>ANEXO N° 2
SOC. FOMENTO FABRIL F.G.</t>
  </si>
  <si>
    <t xml:space="preserve">Oficinas Obligatorias </t>
  </si>
  <si>
    <t>Nombre
Personal Asignado</t>
  </si>
  <si>
    <t>Acreditación
SOFOFA
según
Oferta
(en meses)</t>
  </si>
  <si>
    <t>Acreditación
ProChile
Según Oferta
(en meses)</t>
  </si>
  <si>
    <t>Observaciones</t>
  </si>
  <si>
    <t>Nota Promedio
por 
Personal Asignado</t>
  </si>
  <si>
    <t>Nota por Personal Asignado</t>
  </si>
  <si>
    <t>Supervisor</t>
  </si>
  <si>
    <t>Arica</t>
  </si>
  <si>
    <t>Edward Gallardo</t>
  </si>
  <si>
    <t>Según Curriculum junio 2013</t>
  </si>
  <si>
    <t>Shirley Salinas</t>
  </si>
  <si>
    <t>Según Curriculum julio 2018</t>
  </si>
  <si>
    <t>Total por Oficina</t>
  </si>
  <si>
    <t>3 Supervisores: Paula Correa, Alejandro Baierlein, Catalina Fernández</t>
  </si>
  <si>
    <t>Iquique</t>
  </si>
  <si>
    <t>Leopoldo Bailac</t>
  </si>
  <si>
    <t>Según Curriculum año 2003</t>
  </si>
  <si>
    <t>Marcos Gómez</t>
  </si>
  <si>
    <t>Según Curriculum año 2019</t>
  </si>
  <si>
    <t>Antofagasta</t>
  </si>
  <si>
    <t>Giselle Barros</t>
  </si>
  <si>
    <t>Según Curriculum año 2013</t>
  </si>
  <si>
    <t>Andrea Moreno</t>
  </si>
  <si>
    <t>Según Curriculum año 2010</t>
  </si>
  <si>
    <t>Ricardo Muñoz</t>
  </si>
  <si>
    <t>Fernando Cortéz</t>
  </si>
  <si>
    <t>Según Curriculum año 1995</t>
  </si>
  <si>
    <t>Valparaíso</t>
  </si>
  <si>
    <t>Nicole Campos</t>
  </si>
  <si>
    <t>Según Curriculum julio 2009</t>
  </si>
  <si>
    <t>Roxana  Pérez</t>
  </si>
  <si>
    <t>Según Curriculum año 2018</t>
  </si>
  <si>
    <t>Iván Villalón</t>
  </si>
  <si>
    <t>Según Curriculum año 1996</t>
  </si>
  <si>
    <t>Concepción</t>
  </si>
  <si>
    <t>Fresia  Ruiz</t>
  </si>
  <si>
    <t>Según Curriculum agosto 2011</t>
  </si>
  <si>
    <t>Juan Carlos Maldonado</t>
  </si>
  <si>
    <t>Según Curriculum marzo 1998</t>
  </si>
  <si>
    <t>Puerto Montt</t>
  </si>
  <si>
    <t>Francisco Oyarzún</t>
  </si>
  <si>
    <t>Según Curriculum mayo 2011</t>
  </si>
  <si>
    <t>Abrahim Velásquez</t>
  </si>
  <si>
    <t>Según Curriculum año 2011</t>
  </si>
  <si>
    <t>Punta Arenas</t>
  </si>
  <si>
    <t>Eduardo Yaksic Djappra</t>
  </si>
  <si>
    <t>Santiago</t>
  </si>
  <si>
    <t>Ariel Andrés Opazo</t>
  </si>
  <si>
    <t>Según Curriculum agosto 2008</t>
  </si>
  <si>
    <t>Carlos Galvez</t>
  </si>
  <si>
    <t>Según Curriculum abril 2011</t>
  </si>
  <si>
    <t>Carmen Gloria Leal</t>
  </si>
  <si>
    <t>Daniel Iván Concha</t>
  </si>
  <si>
    <t>Según Curriculum enero 2018</t>
  </si>
  <si>
    <t>David Ramírez</t>
  </si>
  <si>
    <t>Fernando Campos</t>
  </si>
  <si>
    <t>Según Curriculum julio 2007</t>
  </si>
  <si>
    <t>Jorge Moya</t>
  </si>
  <si>
    <t>Según Curriculum año 2012</t>
  </si>
  <si>
    <t>Luis Patricio Fernández</t>
  </si>
  <si>
    <t>Según Curriculum julio 2010</t>
  </si>
  <si>
    <t>Mario Mardones</t>
  </si>
  <si>
    <t>Según Curriculum septiembre 2011</t>
  </si>
  <si>
    <t>Melissa Ruz</t>
  </si>
  <si>
    <t>Según Curriculum febrero 2012</t>
  </si>
  <si>
    <t>Yasna Andrea Tapia</t>
  </si>
  <si>
    <t>Según Curriculum mayo 2014</t>
  </si>
  <si>
    <t>4 Supervisores: Paula Correa, Alejandro Baierlein, Catalina Fernández, Gustavo Díaz</t>
  </si>
  <si>
    <t>Oficinas Adicionales</t>
  </si>
  <si>
    <t>Acreditación
(en meses)</t>
  </si>
  <si>
    <t>Nota por Personal Asignado
(sin promedio por Oficina)</t>
  </si>
  <si>
    <t>Copiapo</t>
  </si>
  <si>
    <t>Andrés Rubilar</t>
  </si>
  <si>
    <t>Según Curriculum año 2021</t>
  </si>
  <si>
    <t>Temuco</t>
  </si>
  <si>
    <t>José Riquelme Roldán</t>
  </si>
  <si>
    <t>Según Curriculum año 1999</t>
  </si>
  <si>
    <t>Jose Lagos</t>
  </si>
  <si>
    <t>Según Curriculum febrero 2017</t>
  </si>
  <si>
    <t>Walter Hund</t>
  </si>
  <si>
    <t>Valdivia</t>
  </si>
  <si>
    <t>Eduardo Schild</t>
  </si>
  <si>
    <t>Según Curriculum julio 2022</t>
  </si>
  <si>
    <t>Osorno</t>
  </si>
  <si>
    <t>Beatriz Keim</t>
  </si>
  <si>
    <t>Coyhaique</t>
  </si>
  <si>
    <t>Daissy Mondelo</t>
  </si>
  <si>
    <t>Supervisores</t>
  </si>
  <si>
    <t>Paula Correa</t>
  </si>
  <si>
    <t>Según Curriculum año 1994</t>
  </si>
  <si>
    <t>Supervisor para todo el país</t>
  </si>
  <si>
    <t>Alejandro Baierlein</t>
  </si>
  <si>
    <t>Según Curriculum noviembre 1992</t>
  </si>
  <si>
    <t>Catalina Fernández</t>
  </si>
  <si>
    <t>Según Curriculum año 2006</t>
  </si>
  <si>
    <t>Gustavo Díaz</t>
  </si>
  <si>
    <t>Según Curriculum año 2001</t>
  </si>
  <si>
    <t>Supervisor para Santiago</t>
  </si>
  <si>
    <t>Oficinas SOFOFA</t>
  </si>
  <si>
    <t>Total 
Personal Asignado</t>
  </si>
  <si>
    <t>Cantidad total de meses acreditados</t>
  </si>
  <si>
    <t>Suma 
Total
Notas
Personal Asignado</t>
  </si>
  <si>
    <t>PROMEDIOS</t>
  </si>
  <si>
    <t>Nota Promedio Simple</t>
  </si>
  <si>
    <t>Nota Promedio por Oficina</t>
  </si>
  <si>
    <t>Unidad Central de Certificación de Origen S.A.</t>
  </si>
  <si>
    <t>Nombre Personal Asignado</t>
  </si>
  <si>
    <t xml:space="preserve"> Acreditación UCCO según Oferta                      (en meses)</t>
  </si>
  <si>
    <t xml:space="preserve"> Acreditación PROCHILE según Oferta                      (en meses)</t>
  </si>
  <si>
    <t>Nota Promedio por personal asignado</t>
  </si>
  <si>
    <t>Nota por personal asignado</t>
  </si>
  <si>
    <t>Solomina Tupa</t>
  </si>
  <si>
    <t>Anexo Contrato 01/12/2017</t>
  </si>
  <si>
    <t>X</t>
  </si>
  <si>
    <t>Joselyne Flores</t>
  </si>
  <si>
    <t xml:space="preserve">Total por Oficina </t>
  </si>
  <si>
    <t>Any Mansilla</t>
  </si>
  <si>
    <t>Anexo contrato 11/03/2020</t>
  </si>
  <si>
    <t>Maryuris Padilla</t>
  </si>
  <si>
    <t>Contrato 17/06/2021</t>
  </si>
  <si>
    <t>Cristopher Tapia</t>
  </si>
  <si>
    <t>Anexo contrato 01/06/2018</t>
  </si>
  <si>
    <t>Juana Álvarez</t>
  </si>
  <si>
    <t>Mauricio Pizarro</t>
  </si>
  <si>
    <t>Contrato 12/01/2004</t>
  </si>
  <si>
    <t>Conrado Zurita</t>
  </si>
  <si>
    <t>Contrato 02/08/2010</t>
  </si>
  <si>
    <t>Marcela Toro</t>
  </si>
  <si>
    <t>Curriculum Vitae experiencia desde 19/11/2009</t>
  </si>
  <si>
    <t>Miguel Palma</t>
  </si>
  <si>
    <t>Curriculum Vitae experiencia desde 30/01/2013</t>
  </si>
  <si>
    <t>Jhon Baeza</t>
  </si>
  <si>
    <t>Curriculum Vitae experiencia desde 01/08/2016</t>
  </si>
  <si>
    <t xml:space="preserve">Concepción </t>
  </si>
  <si>
    <t>Gisela Aguilar</t>
  </si>
  <si>
    <t>Contrato 01/04/2008</t>
  </si>
  <si>
    <t>Cristina Cabanillas</t>
  </si>
  <si>
    <t>Anexo contrato 01/12/2014</t>
  </si>
  <si>
    <t>Paulina Yáñez</t>
  </si>
  <si>
    <t>Anexo contrato 01/08/2017</t>
  </si>
  <si>
    <t>José Luis Flandes</t>
  </si>
  <si>
    <t>Anexo contrato 01/03/2018</t>
  </si>
  <si>
    <t>Paola Vargas</t>
  </si>
  <si>
    <t>Contrato 01/07/2004</t>
  </si>
  <si>
    <t>Ingrid Bahamondez</t>
  </si>
  <si>
    <t>Mikel Valenzuela</t>
  </si>
  <si>
    <t>Curriculum Vitae experiencia desde 01/08/1997</t>
  </si>
  <si>
    <t>Carolina Espinoza</t>
  </si>
  <si>
    <t>Contrato 01/05/2015</t>
  </si>
  <si>
    <t>Verónica Angulo</t>
  </si>
  <si>
    <t>Contrato 08/04/2015</t>
  </si>
  <si>
    <t>María Esther Valenzuela</t>
  </si>
  <si>
    <t>Curriculum Vitae 01/01/2005</t>
  </si>
  <si>
    <t>Andrés Valenzuela</t>
  </si>
  <si>
    <t>Contrato 24/03/2003</t>
  </si>
  <si>
    <t>Samuel Sandoval</t>
  </si>
  <si>
    <t>Anexo contrato 01/05/2013</t>
  </si>
  <si>
    <t>Juan Carlos Jara</t>
  </si>
  <si>
    <t>Curriculum Vitae experiencia desde 01/02/2015</t>
  </si>
  <si>
    <t>Karla Novoa</t>
  </si>
  <si>
    <t>Anexo contrato 18/05/2018 (certifica desde 01/05/2017)</t>
  </si>
  <si>
    <t>La Serena</t>
  </si>
  <si>
    <t>Carola Olivares</t>
  </si>
  <si>
    <t>Anexo contrato 01/01/2016</t>
  </si>
  <si>
    <t xml:space="preserve">Chillán </t>
  </si>
  <si>
    <t>Carmen Cisternas</t>
  </si>
  <si>
    <t>Anexo contrato 30/06/2018</t>
  </si>
  <si>
    <t>Sandra Marquardt</t>
  </si>
  <si>
    <t>Contrato 01/10/2021</t>
  </si>
  <si>
    <t>Walter Marco</t>
  </si>
  <si>
    <t>Anexo contrato 26/12/2017</t>
  </si>
  <si>
    <t>Paola Hernández</t>
  </si>
  <si>
    <t>Anexo contrato 14/09/2017</t>
  </si>
  <si>
    <t>Los Andes</t>
  </si>
  <si>
    <t>Cristina Segura</t>
  </si>
  <si>
    <t>Contrato 07/10/2013</t>
  </si>
  <si>
    <t>Claudio Irarrázabal</t>
  </si>
  <si>
    <t>Anexo contrato 01/07/2016</t>
  </si>
  <si>
    <t>Camilo Jara</t>
  </si>
  <si>
    <t>Contrato 21/03/2016</t>
  </si>
  <si>
    <t>Total Oficina</t>
  </si>
  <si>
    <t>San Antonio</t>
  </si>
  <si>
    <t>Rosa Carreño</t>
  </si>
  <si>
    <t>Contrato 14/12/2015</t>
  </si>
  <si>
    <t>Bernardita Aguayo</t>
  </si>
  <si>
    <t>Modificación de contrato 01/07/2016</t>
  </si>
  <si>
    <t>Patricia Ovando</t>
  </si>
  <si>
    <t>Contrato 30/05/2007</t>
  </si>
  <si>
    <t>Oficinas UCCO (Obligatorias y Adicionales)</t>
  </si>
  <si>
    <t>Cantidad total de meses evaluados según PROCHILE</t>
  </si>
  <si>
    <t xml:space="preserve"> </t>
  </si>
  <si>
    <t>Nota Promedio Simple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</si>
</sst>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9" fontId="3" fillId="0" borderId="0" xfId="1" applyFont="1" applyFill="1" applyBorder="1"/>
    <xf numFmtId="0" fontId="7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164" fontId="1" fillId="0" borderId="1" xfId="0" applyNumberFormat="1" applyFont="1" applyBorder="1"/>
    <xf numFmtId="1" fontId="1" fillId="0" borderId="1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1" fontId="1" fillId="0" borderId="0" xfId="0" applyNumberFormat="1" applyFont="1"/>
    <xf numFmtId="0" fontId="0" fillId="0" borderId="1" xfId="0" applyBorder="1" applyAlignment="1">
      <alignment horizontal="center" vertical="center"/>
    </xf>
    <xf numFmtId="9" fontId="0" fillId="0" borderId="0" xfId="1" applyFont="1" applyFill="1"/>
    <xf numFmtId="0" fontId="0" fillId="0" borderId="1" xfId="0" applyBorder="1" applyAlignment="1">
      <alignment vertical="top" wrapText="1"/>
    </xf>
    <xf numFmtId="9" fontId="1" fillId="0" borderId="1" xfId="1" applyFont="1" applyFill="1" applyBorder="1" applyAlignment="1">
      <alignment vertical="center"/>
    </xf>
    <xf numFmtId="9" fontId="1" fillId="0" borderId="1" xfId="1" applyFont="1" applyFill="1" applyBorder="1" applyAlignment="1">
      <alignment horizontal="center" vertical="center" wrapText="1"/>
    </xf>
    <xf numFmtId="9" fontId="0" fillId="0" borderId="1" xfId="1" applyFont="1" applyFill="1" applyBorder="1"/>
    <xf numFmtId="9" fontId="1" fillId="0" borderId="1" xfId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4" fillId="0" borderId="0" xfId="0" applyFont="1" applyAlignment="1">
      <alignment vertical="center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0" fillId="0" borderId="3" xfId="0" applyNumberFormat="1" applyBorder="1"/>
    <xf numFmtId="0" fontId="10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3" fontId="0" fillId="0" borderId="4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4" xfId="0" applyFont="1" applyBorder="1"/>
    <xf numFmtId="0" fontId="9" fillId="0" borderId="4" xfId="0" applyFont="1" applyBorder="1"/>
    <xf numFmtId="3" fontId="1" fillId="0" borderId="4" xfId="0" applyNumberFormat="1" applyFont="1" applyBorder="1"/>
    <xf numFmtId="3" fontId="1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3" fontId="0" fillId="0" borderId="5" xfId="0" applyNumberFormat="1" applyBorder="1"/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164" fontId="1" fillId="0" borderId="0" xfId="0" applyNumberFormat="1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0" fillId="0" borderId="8" xfId="0" applyNumberForma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9" fontId="1" fillId="0" borderId="2" xfId="1" applyFont="1" applyFill="1" applyBorder="1" applyAlignment="1">
      <alignment vertical="center"/>
    </xf>
    <xf numFmtId="9" fontId="1" fillId="0" borderId="2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Border="1"/>
    <xf numFmtId="1" fontId="4" fillId="0" borderId="2" xfId="0" applyNumberFormat="1" applyFont="1" applyBorder="1"/>
    <xf numFmtId="4" fontId="4" fillId="0" borderId="7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1" fontId="4" fillId="0" borderId="1" xfId="0" applyNumberFormat="1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zoomScaleNormal="100" workbookViewId="0">
      <selection activeCell="K71" sqref="K71"/>
    </sheetView>
  </sheetViews>
  <sheetFormatPr defaultColWidth="11.42578125" defaultRowHeight="14.45"/>
  <cols>
    <col min="1" max="1" width="39.7109375" customWidth="1"/>
    <col min="2" max="2" width="27.140625" customWidth="1"/>
    <col min="3" max="4" width="15.140625" style="31" customWidth="1"/>
    <col min="5" max="5" width="13.28515625" style="31" bestFit="1" customWidth="1"/>
    <col min="6" max="6" width="13.28515625" style="31" customWidth="1"/>
    <col min="7" max="7" width="33.28515625" style="32" bestFit="1" customWidth="1"/>
    <col min="8" max="8" width="12.140625" customWidth="1"/>
    <col min="9" max="9" width="13.140625" customWidth="1"/>
    <col min="10" max="10" width="75.85546875" bestFit="1" customWidth="1"/>
  </cols>
  <sheetData>
    <row r="1" spans="1:10" ht="38.25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s="2" customFormat="1" ht="72">
      <c r="A2" s="5" t="s">
        <v>1</v>
      </c>
      <c r="B2" s="6" t="s">
        <v>2</v>
      </c>
      <c r="C2" s="7" t="s">
        <v>3</v>
      </c>
      <c r="D2" s="7"/>
      <c r="E2" s="7" t="s">
        <v>4</v>
      </c>
      <c r="F2" s="7"/>
      <c r="G2" s="8" t="s">
        <v>5</v>
      </c>
      <c r="H2" s="6" t="s">
        <v>6</v>
      </c>
      <c r="I2" s="6" t="s">
        <v>7</v>
      </c>
      <c r="J2" s="9" t="s">
        <v>8</v>
      </c>
    </row>
    <row r="3" spans="1:10">
      <c r="A3" s="98" t="s">
        <v>9</v>
      </c>
      <c r="B3" s="11" t="s">
        <v>10</v>
      </c>
      <c r="C3" s="12">
        <v>114</v>
      </c>
      <c r="D3" s="12"/>
      <c r="E3" s="12">
        <v>116</v>
      </c>
      <c r="F3" s="12">
        <f>E3</f>
        <v>116</v>
      </c>
      <c r="G3" s="13" t="s">
        <v>11</v>
      </c>
      <c r="H3" s="11">
        <v>4</v>
      </c>
      <c r="I3" s="11">
        <v>4</v>
      </c>
      <c r="J3" s="11"/>
    </row>
    <row r="4" spans="1:10">
      <c r="A4" s="98"/>
      <c r="B4" s="11" t="s">
        <v>12</v>
      </c>
      <c r="C4" s="12">
        <v>98</v>
      </c>
      <c r="D4" s="12"/>
      <c r="E4" s="12">
        <v>55</v>
      </c>
      <c r="F4" s="12">
        <f t="shared" ref="F4:F66" si="0">E4</f>
        <v>55</v>
      </c>
      <c r="G4" s="13" t="s">
        <v>13</v>
      </c>
      <c r="H4" s="14">
        <v>4</v>
      </c>
      <c r="I4" s="14">
        <v>4</v>
      </c>
      <c r="J4" s="15"/>
    </row>
    <row r="5" spans="1:10">
      <c r="A5" s="16" t="s">
        <v>14</v>
      </c>
      <c r="B5" s="16">
        <v>2</v>
      </c>
      <c r="C5" s="17">
        <f>SUM(C3:C4)</f>
        <v>212</v>
      </c>
      <c r="D5" s="17"/>
      <c r="E5" s="17">
        <f>SUM(E3:E4)</f>
        <v>171</v>
      </c>
      <c r="F5" s="12"/>
      <c r="G5" s="18"/>
      <c r="H5" s="19">
        <f>+AVERAGE(H3,H4)</f>
        <v>4</v>
      </c>
      <c r="I5" s="20">
        <f>SUM(I3:I4)</f>
        <v>8</v>
      </c>
      <c r="J5" s="11" t="s">
        <v>15</v>
      </c>
    </row>
    <row r="6" spans="1:10">
      <c r="A6" s="1"/>
      <c r="B6" s="1"/>
      <c r="C6" s="21"/>
      <c r="D6" s="21"/>
      <c r="E6" s="21"/>
      <c r="F6" s="12"/>
      <c r="G6" s="22"/>
      <c r="H6" s="23"/>
      <c r="I6" s="23"/>
    </row>
    <row r="7" spans="1:10">
      <c r="A7" s="98" t="s">
        <v>16</v>
      </c>
      <c r="B7" s="11" t="s">
        <v>17</v>
      </c>
      <c r="C7" s="12">
        <v>230</v>
      </c>
      <c r="D7" s="12"/>
      <c r="E7" s="12">
        <v>230</v>
      </c>
      <c r="F7" s="12">
        <f t="shared" si="0"/>
        <v>230</v>
      </c>
      <c r="G7" s="13" t="s">
        <v>18</v>
      </c>
      <c r="H7" s="11">
        <v>4</v>
      </c>
      <c r="I7" s="11">
        <v>4</v>
      </c>
      <c r="J7" s="11"/>
    </row>
    <row r="8" spans="1:10">
      <c r="A8" s="98"/>
      <c r="B8" s="11" t="s">
        <v>19</v>
      </c>
      <c r="C8" s="12">
        <v>12</v>
      </c>
      <c r="D8" s="12"/>
      <c r="E8" s="12">
        <v>38</v>
      </c>
      <c r="F8" s="12">
        <f t="shared" si="0"/>
        <v>38</v>
      </c>
      <c r="G8" s="13" t="s">
        <v>20</v>
      </c>
      <c r="H8" s="11">
        <v>4</v>
      </c>
      <c r="I8" s="11">
        <v>4</v>
      </c>
      <c r="J8" s="15"/>
    </row>
    <row r="9" spans="1:10">
      <c r="A9" s="16" t="s">
        <v>14</v>
      </c>
      <c r="B9" s="16">
        <v>2</v>
      </c>
      <c r="C9" s="17">
        <f>SUM(C7:C8)</f>
        <v>242</v>
      </c>
      <c r="D9" s="17"/>
      <c r="E9" s="17">
        <f>SUM(E7:E8)</f>
        <v>268</v>
      </c>
      <c r="F9" s="12"/>
      <c r="G9" s="18"/>
      <c r="H9" s="19">
        <f>+AVERAGE(H7,H8)</f>
        <v>4</v>
      </c>
      <c r="I9" s="20">
        <f>SUM(I7:I8)</f>
        <v>8</v>
      </c>
      <c r="J9" s="11" t="s">
        <v>15</v>
      </c>
    </row>
    <row r="10" spans="1:10">
      <c r="A10" s="1"/>
      <c r="B10" s="1"/>
      <c r="C10" s="21"/>
      <c r="D10" s="21"/>
      <c r="E10" s="21"/>
      <c r="F10" s="12"/>
      <c r="G10" s="22"/>
      <c r="H10" s="23"/>
      <c r="I10" s="23"/>
    </row>
    <row r="11" spans="1:10">
      <c r="A11" s="98" t="s">
        <v>21</v>
      </c>
      <c r="B11" s="11" t="s">
        <v>22</v>
      </c>
      <c r="C11" s="12">
        <v>119</v>
      </c>
      <c r="D11" s="12"/>
      <c r="E11" s="12">
        <v>110</v>
      </c>
      <c r="F11" s="12">
        <f t="shared" si="0"/>
        <v>110</v>
      </c>
      <c r="G11" s="13" t="s">
        <v>23</v>
      </c>
      <c r="H11" s="11">
        <v>4</v>
      </c>
      <c r="I11" s="11">
        <v>4</v>
      </c>
      <c r="J11" s="11"/>
    </row>
    <row r="12" spans="1:10">
      <c r="A12" s="98"/>
      <c r="B12" s="11" t="s">
        <v>24</v>
      </c>
      <c r="C12" s="12">
        <v>154</v>
      </c>
      <c r="D12" s="12"/>
      <c r="E12" s="12">
        <v>146</v>
      </c>
      <c r="F12" s="12">
        <f t="shared" si="0"/>
        <v>146</v>
      </c>
      <c r="G12" s="13" t="s">
        <v>25</v>
      </c>
      <c r="H12" s="11">
        <v>4</v>
      </c>
      <c r="I12" s="11">
        <v>4</v>
      </c>
      <c r="J12" s="11"/>
    </row>
    <row r="13" spans="1:10">
      <c r="A13" s="98"/>
      <c r="B13" s="11" t="s">
        <v>26</v>
      </c>
      <c r="C13" s="12">
        <v>154</v>
      </c>
      <c r="D13" s="12"/>
      <c r="E13" s="12">
        <v>146</v>
      </c>
      <c r="F13" s="12">
        <f t="shared" si="0"/>
        <v>146</v>
      </c>
      <c r="G13" s="13" t="s">
        <v>25</v>
      </c>
      <c r="H13" s="11">
        <v>4</v>
      </c>
      <c r="I13" s="11">
        <v>4</v>
      </c>
      <c r="J13" s="11"/>
    </row>
    <row r="14" spans="1:10">
      <c r="A14" s="98"/>
      <c r="B14" s="11" t="s">
        <v>27</v>
      </c>
      <c r="C14" s="12">
        <v>335</v>
      </c>
      <c r="D14" s="12"/>
      <c r="E14" s="12">
        <v>326</v>
      </c>
      <c r="F14" s="12">
        <f t="shared" si="0"/>
        <v>326</v>
      </c>
      <c r="G14" s="13" t="s">
        <v>28</v>
      </c>
      <c r="H14" s="11">
        <v>4</v>
      </c>
      <c r="I14" s="11">
        <v>4</v>
      </c>
      <c r="J14" s="15"/>
    </row>
    <row r="15" spans="1:10">
      <c r="A15" s="16" t="s">
        <v>14</v>
      </c>
      <c r="B15" s="16">
        <v>4</v>
      </c>
      <c r="C15" s="17">
        <f>SUM(C11:C14)</f>
        <v>762</v>
      </c>
      <c r="D15" s="17"/>
      <c r="E15" s="17">
        <f>SUM(E11:E14)</f>
        <v>728</v>
      </c>
      <c r="F15" s="12"/>
      <c r="G15" s="13"/>
      <c r="H15" s="19">
        <f>+AVERAGE(H11,H12,H13,H14)</f>
        <v>4</v>
      </c>
      <c r="I15" s="20">
        <f>SUM(I11:I14)</f>
        <v>16</v>
      </c>
      <c r="J15" s="11" t="s">
        <v>15</v>
      </c>
    </row>
    <row r="16" spans="1:10">
      <c r="A16" s="1"/>
      <c r="B16" s="1"/>
      <c r="C16" s="21"/>
      <c r="D16" s="21"/>
      <c r="E16" s="21"/>
      <c r="F16" s="12"/>
      <c r="G16" s="22"/>
      <c r="H16" s="23"/>
      <c r="I16" s="23"/>
    </row>
    <row r="17" spans="1:10">
      <c r="A17" s="98" t="s">
        <v>29</v>
      </c>
      <c r="B17" s="11" t="s">
        <v>30</v>
      </c>
      <c r="C17" s="12">
        <v>143</v>
      </c>
      <c r="D17" s="12"/>
      <c r="E17" s="12">
        <v>163</v>
      </c>
      <c r="F17" s="12">
        <f t="shared" si="0"/>
        <v>163</v>
      </c>
      <c r="G17" s="13" t="s">
        <v>31</v>
      </c>
      <c r="H17" s="11">
        <v>4</v>
      </c>
      <c r="I17" s="11">
        <v>4</v>
      </c>
      <c r="J17" s="11"/>
    </row>
    <row r="18" spans="1:10">
      <c r="A18" s="98"/>
      <c r="B18" s="11" t="s">
        <v>32</v>
      </c>
      <c r="C18" s="12">
        <v>99</v>
      </c>
      <c r="D18" s="12"/>
      <c r="E18" s="12">
        <v>50</v>
      </c>
      <c r="F18" s="12">
        <f t="shared" si="0"/>
        <v>50</v>
      </c>
      <c r="G18" s="13" t="s">
        <v>33</v>
      </c>
      <c r="H18" s="11">
        <v>4</v>
      </c>
      <c r="I18" s="11">
        <v>4</v>
      </c>
      <c r="J18" s="11"/>
    </row>
    <row r="19" spans="1:10">
      <c r="A19" s="98"/>
      <c r="B19" s="11" t="s">
        <v>34</v>
      </c>
      <c r="C19" s="12">
        <v>399</v>
      </c>
      <c r="D19" s="12"/>
      <c r="E19" s="12">
        <v>314</v>
      </c>
      <c r="F19" s="12">
        <f t="shared" si="0"/>
        <v>314</v>
      </c>
      <c r="G19" s="13" t="s">
        <v>35</v>
      </c>
      <c r="H19" s="11">
        <v>4</v>
      </c>
      <c r="I19" s="11">
        <v>4</v>
      </c>
      <c r="J19" s="15"/>
    </row>
    <row r="20" spans="1:10">
      <c r="A20" s="16" t="s">
        <v>14</v>
      </c>
      <c r="B20" s="16">
        <v>3</v>
      </c>
      <c r="C20" s="17">
        <f>SUM(C17:C19)</f>
        <v>641</v>
      </c>
      <c r="D20" s="17"/>
      <c r="E20" s="17">
        <f>SUM(E17:E19)</f>
        <v>527</v>
      </c>
      <c r="F20" s="12"/>
      <c r="G20" s="13"/>
      <c r="H20" s="19">
        <f>+AVERAGE(H17,H18,H19)</f>
        <v>4</v>
      </c>
      <c r="I20" s="20">
        <f>SUM(I17:I19)</f>
        <v>12</v>
      </c>
      <c r="J20" s="11" t="s">
        <v>15</v>
      </c>
    </row>
    <row r="21" spans="1:10">
      <c r="A21" s="1"/>
      <c r="B21" s="1"/>
      <c r="C21" s="21"/>
      <c r="D21" s="21"/>
      <c r="E21" s="21"/>
      <c r="F21" s="12"/>
      <c r="G21" s="22"/>
      <c r="H21" s="23"/>
      <c r="I21" s="23"/>
    </row>
    <row r="22" spans="1:10">
      <c r="A22" s="98" t="s">
        <v>36</v>
      </c>
      <c r="B22" s="11" t="s">
        <v>37</v>
      </c>
      <c r="C22" s="12">
        <v>136</v>
      </c>
      <c r="D22" s="12"/>
      <c r="E22" s="12">
        <v>138</v>
      </c>
      <c r="F22" s="12">
        <f t="shared" si="0"/>
        <v>138</v>
      </c>
      <c r="G22" s="13" t="s">
        <v>38</v>
      </c>
      <c r="H22" s="11">
        <v>4</v>
      </c>
      <c r="I22" s="11">
        <v>4</v>
      </c>
      <c r="J22" s="15"/>
    </row>
    <row r="23" spans="1:10">
      <c r="A23" s="98"/>
      <c r="B23" s="11" t="s">
        <v>39</v>
      </c>
      <c r="C23" s="12">
        <v>297</v>
      </c>
      <c r="D23" s="12"/>
      <c r="E23" s="12">
        <v>299</v>
      </c>
      <c r="F23" s="12">
        <f t="shared" si="0"/>
        <v>299</v>
      </c>
      <c r="G23" s="13" t="s">
        <v>40</v>
      </c>
      <c r="H23" s="11">
        <v>4</v>
      </c>
      <c r="I23" s="11">
        <v>4</v>
      </c>
      <c r="J23" s="15"/>
    </row>
    <row r="24" spans="1:10">
      <c r="A24" s="16" t="s">
        <v>14</v>
      </c>
      <c r="B24" s="16">
        <v>2</v>
      </c>
      <c r="C24" s="17">
        <f>SUM(C22:C23)</f>
        <v>433</v>
      </c>
      <c r="D24" s="17"/>
      <c r="E24" s="17">
        <f>SUM(E22:E23)</f>
        <v>437</v>
      </c>
      <c r="F24" s="12"/>
      <c r="G24" s="18"/>
      <c r="H24" s="19">
        <f>+AVERAGE(H22,H23)</f>
        <v>4</v>
      </c>
      <c r="I24" s="20">
        <f>SUM(I22:I23)</f>
        <v>8</v>
      </c>
      <c r="J24" s="11" t="s">
        <v>15</v>
      </c>
    </row>
    <row r="25" spans="1:10">
      <c r="A25" s="1"/>
      <c r="B25" s="1"/>
      <c r="C25" s="21"/>
      <c r="D25" s="21"/>
      <c r="E25" s="21"/>
      <c r="F25" s="12"/>
      <c r="G25" s="22"/>
      <c r="H25" s="23"/>
      <c r="I25" s="23"/>
    </row>
    <row r="26" spans="1:10">
      <c r="A26" s="98" t="s">
        <v>41</v>
      </c>
      <c r="B26" s="11" t="s">
        <v>42</v>
      </c>
      <c r="C26" s="12">
        <v>120</v>
      </c>
      <c r="D26" s="12"/>
      <c r="E26" s="12">
        <v>141</v>
      </c>
      <c r="F26" s="12">
        <f t="shared" si="0"/>
        <v>141</v>
      </c>
      <c r="G26" s="13" t="s">
        <v>43</v>
      </c>
      <c r="H26" s="11">
        <v>4</v>
      </c>
      <c r="I26" s="11">
        <v>4</v>
      </c>
      <c r="J26" s="11"/>
    </row>
    <row r="27" spans="1:10">
      <c r="A27" s="98"/>
      <c r="B27" s="11" t="s">
        <v>44</v>
      </c>
      <c r="C27" s="12">
        <v>132</v>
      </c>
      <c r="D27" s="12"/>
      <c r="E27" s="12">
        <v>134</v>
      </c>
      <c r="F27" s="12">
        <f t="shared" si="0"/>
        <v>134</v>
      </c>
      <c r="G27" s="13" t="s">
        <v>45</v>
      </c>
      <c r="H27" s="11">
        <v>4</v>
      </c>
      <c r="I27" s="11">
        <v>4</v>
      </c>
      <c r="J27" s="15"/>
    </row>
    <row r="28" spans="1:10">
      <c r="A28" s="16" t="s">
        <v>14</v>
      </c>
      <c r="B28" s="16">
        <v>2</v>
      </c>
      <c r="C28" s="17">
        <f>SUM(C26:C27)</f>
        <v>252</v>
      </c>
      <c r="D28" s="17"/>
      <c r="E28" s="17">
        <f>SUM(E26:E27)</f>
        <v>275</v>
      </c>
      <c r="F28" s="12"/>
      <c r="G28" s="18"/>
      <c r="H28" s="19">
        <f>+AVERAGE(H26,H27)</f>
        <v>4</v>
      </c>
      <c r="I28" s="20">
        <f>SUM(I26:I27)</f>
        <v>8</v>
      </c>
      <c r="J28" s="11" t="s">
        <v>15</v>
      </c>
    </row>
    <row r="29" spans="1:10">
      <c r="A29" s="1"/>
      <c r="B29" s="1"/>
      <c r="C29" s="21"/>
      <c r="D29" s="21"/>
      <c r="E29" s="21"/>
      <c r="F29" s="12"/>
      <c r="G29" s="22"/>
      <c r="H29" s="23"/>
      <c r="I29" s="23"/>
    </row>
    <row r="30" spans="1:10">
      <c r="A30" s="10" t="s">
        <v>46</v>
      </c>
      <c r="B30" s="11" t="s">
        <v>47</v>
      </c>
      <c r="C30" s="12">
        <v>149</v>
      </c>
      <c r="D30" s="12"/>
      <c r="E30" s="12">
        <v>116</v>
      </c>
      <c r="F30" s="12">
        <f t="shared" si="0"/>
        <v>116</v>
      </c>
      <c r="G30" s="13" t="s">
        <v>11</v>
      </c>
      <c r="H30" s="11">
        <v>4</v>
      </c>
      <c r="I30" s="11">
        <v>4</v>
      </c>
      <c r="J30" s="11"/>
    </row>
    <row r="31" spans="1:10">
      <c r="A31" s="16" t="s">
        <v>14</v>
      </c>
      <c r="B31" s="16">
        <v>1</v>
      </c>
      <c r="C31" s="17">
        <f>SUM(C30:C30)</f>
        <v>149</v>
      </c>
      <c r="D31" s="17"/>
      <c r="E31" s="17">
        <f>SUM(E30:E30)</f>
        <v>116</v>
      </c>
      <c r="F31" s="12"/>
      <c r="G31" s="18"/>
      <c r="H31" s="19">
        <v>4</v>
      </c>
      <c r="I31" s="20">
        <f>SUM(I30:I30)</f>
        <v>4</v>
      </c>
      <c r="J31" s="11" t="s">
        <v>15</v>
      </c>
    </row>
    <row r="32" spans="1:10">
      <c r="A32" s="1"/>
      <c r="B32" s="1"/>
      <c r="C32" s="21"/>
      <c r="D32" s="21"/>
      <c r="E32" s="21"/>
      <c r="F32" s="12"/>
      <c r="G32" s="22"/>
      <c r="H32" s="23"/>
      <c r="I32" s="23"/>
    </row>
    <row r="33" spans="1:10">
      <c r="A33" s="98" t="s">
        <v>48</v>
      </c>
      <c r="B33" s="11" t="s">
        <v>49</v>
      </c>
      <c r="C33" s="12">
        <v>179</v>
      </c>
      <c r="D33" s="12"/>
      <c r="E33" s="12">
        <v>174</v>
      </c>
      <c r="F33" s="12">
        <f t="shared" si="0"/>
        <v>174</v>
      </c>
      <c r="G33" s="13" t="s">
        <v>50</v>
      </c>
      <c r="H33" s="11">
        <v>4</v>
      </c>
      <c r="I33" s="11">
        <v>4</v>
      </c>
      <c r="J33" s="11"/>
    </row>
    <row r="34" spans="1:10">
      <c r="A34" s="98"/>
      <c r="B34" s="11" t="s">
        <v>51</v>
      </c>
      <c r="C34" s="12">
        <v>140</v>
      </c>
      <c r="D34" s="12"/>
      <c r="E34" s="12">
        <v>142</v>
      </c>
      <c r="F34" s="12">
        <f t="shared" si="0"/>
        <v>142</v>
      </c>
      <c r="G34" s="13" t="s">
        <v>52</v>
      </c>
      <c r="H34" s="11">
        <v>4</v>
      </c>
      <c r="I34" s="11">
        <v>4</v>
      </c>
      <c r="J34" s="11"/>
    </row>
    <row r="35" spans="1:10">
      <c r="A35" s="98"/>
      <c r="B35" s="11" t="s">
        <v>53</v>
      </c>
      <c r="C35" s="12">
        <v>467</v>
      </c>
      <c r="D35" s="12"/>
      <c r="E35" s="12">
        <v>326</v>
      </c>
      <c r="F35" s="12">
        <f t="shared" si="0"/>
        <v>326</v>
      </c>
      <c r="G35" s="13" t="s">
        <v>28</v>
      </c>
      <c r="H35" s="11">
        <v>4</v>
      </c>
      <c r="I35" s="11">
        <v>4</v>
      </c>
      <c r="J35" s="15"/>
    </row>
    <row r="36" spans="1:10">
      <c r="A36" s="98"/>
      <c r="B36" s="11" t="s">
        <v>54</v>
      </c>
      <c r="C36" s="12">
        <v>78</v>
      </c>
      <c r="D36" s="12"/>
      <c r="E36" s="12">
        <v>61</v>
      </c>
      <c r="F36" s="12">
        <f t="shared" si="0"/>
        <v>61</v>
      </c>
      <c r="G36" s="13" t="s">
        <v>55</v>
      </c>
      <c r="H36" s="11">
        <v>4</v>
      </c>
      <c r="I36" s="11">
        <v>4</v>
      </c>
      <c r="J36" s="11"/>
    </row>
    <row r="37" spans="1:10">
      <c r="A37" s="98"/>
      <c r="B37" s="11" t="s">
        <v>56</v>
      </c>
      <c r="C37" s="12">
        <v>110</v>
      </c>
      <c r="D37" s="12"/>
      <c r="E37" s="12">
        <v>110</v>
      </c>
      <c r="F37" s="12">
        <f t="shared" si="0"/>
        <v>110</v>
      </c>
      <c r="G37" s="13" t="s">
        <v>23</v>
      </c>
      <c r="H37" s="11">
        <v>4</v>
      </c>
      <c r="I37" s="11">
        <v>4</v>
      </c>
      <c r="J37" s="11"/>
    </row>
    <row r="38" spans="1:10">
      <c r="A38" s="98"/>
      <c r="B38" s="11" t="s">
        <v>57</v>
      </c>
      <c r="C38" s="24">
        <v>167</v>
      </c>
      <c r="D38" s="24"/>
      <c r="E38" s="24">
        <v>187</v>
      </c>
      <c r="F38" s="12">
        <f t="shared" si="0"/>
        <v>187</v>
      </c>
      <c r="G38" s="13" t="s">
        <v>58</v>
      </c>
      <c r="H38" s="11">
        <v>4</v>
      </c>
      <c r="I38" s="11">
        <v>4</v>
      </c>
      <c r="J38" s="11"/>
    </row>
    <row r="39" spans="1:10">
      <c r="A39" s="98"/>
      <c r="B39" s="11" t="s">
        <v>59</v>
      </c>
      <c r="C39" s="24">
        <v>120</v>
      </c>
      <c r="D39" s="24"/>
      <c r="E39" s="24">
        <v>122</v>
      </c>
      <c r="F39" s="12">
        <f t="shared" si="0"/>
        <v>122</v>
      </c>
      <c r="G39" s="13" t="s">
        <v>60</v>
      </c>
      <c r="H39" s="11">
        <v>4</v>
      </c>
      <c r="I39" s="11">
        <v>4</v>
      </c>
      <c r="J39" s="11"/>
    </row>
    <row r="40" spans="1:10">
      <c r="A40" s="98"/>
      <c r="B40" s="11" t="s">
        <v>61</v>
      </c>
      <c r="C40" s="12">
        <v>431</v>
      </c>
      <c r="D40" s="12"/>
      <c r="E40" s="12">
        <v>151</v>
      </c>
      <c r="F40" s="12">
        <f t="shared" si="0"/>
        <v>151</v>
      </c>
      <c r="G40" s="13" t="s">
        <v>62</v>
      </c>
      <c r="H40" s="11">
        <v>4</v>
      </c>
      <c r="I40" s="11">
        <v>4</v>
      </c>
      <c r="J40" s="11"/>
    </row>
    <row r="41" spans="1:10">
      <c r="A41" s="98"/>
      <c r="B41" s="11" t="s">
        <v>63</v>
      </c>
      <c r="C41" s="24">
        <v>135</v>
      </c>
      <c r="D41" s="24"/>
      <c r="E41" s="24">
        <v>137</v>
      </c>
      <c r="F41" s="12">
        <f t="shared" si="0"/>
        <v>137</v>
      </c>
      <c r="G41" s="13" t="s">
        <v>64</v>
      </c>
      <c r="H41" s="11">
        <v>4</v>
      </c>
      <c r="I41" s="11">
        <v>4</v>
      </c>
      <c r="J41" s="11"/>
    </row>
    <row r="42" spans="1:10">
      <c r="A42" s="98"/>
      <c r="B42" s="11" t="s">
        <v>65</v>
      </c>
      <c r="C42" s="24">
        <v>132</v>
      </c>
      <c r="D42" s="24"/>
      <c r="E42" s="24">
        <v>132</v>
      </c>
      <c r="F42" s="12">
        <f t="shared" si="0"/>
        <v>132</v>
      </c>
      <c r="G42" s="13" t="s">
        <v>66</v>
      </c>
      <c r="H42" s="11">
        <v>4</v>
      </c>
      <c r="I42" s="11">
        <v>4</v>
      </c>
      <c r="J42" s="11"/>
    </row>
    <row r="43" spans="1:10">
      <c r="A43" s="98"/>
      <c r="B43" s="11" t="s">
        <v>67</v>
      </c>
      <c r="C43" s="12">
        <v>105</v>
      </c>
      <c r="D43" s="12"/>
      <c r="E43" s="12">
        <v>105</v>
      </c>
      <c r="F43" s="12">
        <f t="shared" si="0"/>
        <v>105</v>
      </c>
      <c r="G43" s="13" t="s">
        <v>68</v>
      </c>
      <c r="H43" s="11">
        <v>4</v>
      </c>
      <c r="I43" s="11">
        <v>4</v>
      </c>
      <c r="J43" s="11"/>
    </row>
    <row r="44" spans="1:10">
      <c r="A44" s="16" t="s">
        <v>14</v>
      </c>
      <c r="B44" s="16">
        <v>11</v>
      </c>
      <c r="C44" s="17">
        <f>SUM(C33:C43)</f>
        <v>2064</v>
      </c>
      <c r="D44" s="17"/>
      <c r="E44" s="17">
        <f>SUM(E33:E43)</f>
        <v>1647</v>
      </c>
      <c r="F44" s="12"/>
      <c r="G44" s="18"/>
      <c r="H44" s="19">
        <f>+AVERAGE(H33:H43)</f>
        <v>4</v>
      </c>
      <c r="I44" s="20">
        <f>SUM(I33:I43)</f>
        <v>44</v>
      </c>
      <c r="J44" s="11" t="s">
        <v>69</v>
      </c>
    </row>
    <row r="45" spans="1:10">
      <c r="A45" s="1"/>
      <c r="B45" s="1"/>
      <c r="C45" s="21"/>
      <c r="D45" s="21"/>
      <c r="E45" s="21"/>
      <c r="F45" s="12"/>
      <c r="G45" s="22"/>
      <c r="H45" s="23"/>
      <c r="I45" s="23"/>
    </row>
    <row r="46" spans="1:10" s="2" customFormat="1" ht="72">
      <c r="A46" s="5" t="s">
        <v>70</v>
      </c>
      <c r="B46" s="6" t="s">
        <v>2</v>
      </c>
      <c r="C46" s="7" t="s">
        <v>71</v>
      </c>
      <c r="D46" s="7"/>
      <c r="E46" s="7" t="s">
        <v>4</v>
      </c>
      <c r="F46" s="12"/>
      <c r="G46" s="8"/>
      <c r="H46" s="6" t="s">
        <v>7</v>
      </c>
      <c r="I46" s="9" t="s">
        <v>72</v>
      </c>
    </row>
    <row r="47" spans="1:10" s="2" customFormat="1" ht="15.95" customHeight="1">
      <c r="A47" s="10" t="s">
        <v>73</v>
      </c>
      <c r="B47" s="11" t="s">
        <v>74</v>
      </c>
      <c r="C47" s="12">
        <v>12</v>
      </c>
      <c r="D47" s="12"/>
      <c r="E47" s="12">
        <v>14</v>
      </c>
      <c r="F47" s="12">
        <f t="shared" si="0"/>
        <v>14</v>
      </c>
      <c r="G47" s="13" t="s">
        <v>75</v>
      </c>
      <c r="H47" s="11">
        <v>1</v>
      </c>
      <c r="I47" s="11">
        <v>1</v>
      </c>
    </row>
    <row r="48" spans="1:10" s="25" customFormat="1" ht="15.95" customHeight="1">
      <c r="A48" s="16" t="s">
        <v>14</v>
      </c>
      <c r="B48" s="16">
        <v>1</v>
      </c>
      <c r="C48" s="17">
        <f>+SUM(C47)</f>
        <v>12</v>
      </c>
      <c r="D48" s="17"/>
      <c r="E48" s="17">
        <f>+SUM(E47)</f>
        <v>14</v>
      </c>
      <c r="F48" s="12"/>
      <c r="G48" s="18"/>
      <c r="H48" s="20">
        <v>1</v>
      </c>
      <c r="I48" s="20">
        <f>+SUM(I47)</f>
        <v>1</v>
      </c>
      <c r="J48" s="11" t="s">
        <v>15</v>
      </c>
    </row>
    <row r="49" spans="1:10" ht="15.95" customHeight="1">
      <c r="A49" s="1"/>
      <c r="B49" s="1"/>
      <c r="C49" s="21"/>
      <c r="D49" s="21"/>
      <c r="E49" s="21"/>
      <c r="F49" s="70"/>
      <c r="G49" s="22"/>
      <c r="H49" s="23"/>
      <c r="I49" s="23"/>
    </row>
    <row r="50" spans="1:10" s="25" customFormat="1" ht="15.95" customHeight="1">
      <c r="A50" s="26" t="s">
        <v>76</v>
      </c>
      <c r="B50" s="11" t="s">
        <v>77</v>
      </c>
      <c r="C50" s="12">
        <v>283</v>
      </c>
      <c r="D50" s="12"/>
      <c r="E50" s="12">
        <v>278</v>
      </c>
      <c r="F50" s="12">
        <f t="shared" si="0"/>
        <v>278</v>
      </c>
      <c r="G50" s="13" t="s">
        <v>78</v>
      </c>
      <c r="H50" s="11">
        <v>4</v>
      </c>
      <c r="I50" s="11">
        <v>4</v>
      </c>
      <c r="J50" s="3"/>
    </row>
    <row r="51" spans="1:10" s="25" customFormat="1" ht="15.95" customHeight="1">
      <c r="A51" s="26"/>
      <c r="B51" s="11" t="s">
        <v>79</v>
      </c>
      <c r="C51" s="12">
        <v>70</v>
      </c>
      <c r="D51" s="12"/>
      <c r="E51" s="12">
        <v>72</v>
      </c>
      <c r="F51" s="12">
        <f t="shared" si="0"/>
        <v>72</v>
      </c>
      <c r="G51" s="13" t="s">
        <v>80</v>
      </c>
      <c r="H51" s="11">
        <v>4</v>
      </c>
      <c r="I51" s="11">
        <v>4</v>
      </c>
      <c r="J51" s="3"/>
    </row>
    <row r="52" spans="1:10" s="25" customFormat="1" ht="15.95" customHeight="1">
      <c r="A52" s="26"/>
      <c r="B52" s="11" t="s">
        <v>81</v>
      </c>
      <c r="C52" s="12">
        <v>70</v>
      </c>
      <c r="D52" s="12"/>
      <c r="E52" s="12">
        <v>72</v>
      </c>
      <c r="F52" s="12">
        <f t="shared" si="0"/>
        <v>72</v>
      </c>
      <c r="G52" s="13" t="s">
        <v>80</v>
      </c>
      <c r="H52" s="11">
        <v>4</v>
      </c>
      <c r="I52" s="11">
        <v>4</v>
      </c>
      <c r="J52" s="3"/>
    </row>
    <row r="53" spans="1:10" s="25" customFormat="1" ht="15.95" customHeight="1">
      <c r="A53" s="16" t="s">
        <v>14</v>
      </c>
      <c r="B53" s="16">
        <v>3</v>
      </c>
      <c r="C53" s="17">
        <f>+SUM(C50:C52)</f>
        <v>423</v>
      </c>
      <c r="D53" s="17"/>
      <c r="E53" s="17">
        <f>+SUM(E50:E52)</f>
        <v>422</v>
      </c>
      <c r="F53" s="12"/>
      <c r="G53" s="18"/>
      <c r="H53" s="20">
        <v>4</v>
      </c>
      <c r="I53" s="20">
        <f>+SUM(I50:I52)</f>
        <v>12</v>
      </c>
      <c r="J53" s="11" t="s">
        <v>15</v>
      </c>
    </row>
    <row r="54" spans="1:10" s="25" customFormat="1" ht="15.95" customHeight="1">
      <c r="A54" s="1"/>
      <c r="B54" s="1"/>
      <c r="C54" s="21"/>
      <c r="D54" s="21"/>
      <c r="E54" s="21"/>
      <c r="F54" s="12"/>
      <c r="G54" s="22"/>
      <c r="H54" s="23"/>
      <c r="I54" s="23"/>
      <c r="J54" s="3"/>
    </row>
    <row r="55" spans="1:10" ht="15.95" customHeight="1">
      <c r="A55" s="10" t="s">
        <v>82</v>
      </c>
      <c r="B55" s="11" t="s">
        <v>83</v>
      </c>
      <c r="C55" s="12">
        <v>7</v>
      </c>
      <c r="D55" s="12"/>
      <c r="E55" s="12">
        <v>7</v>
      </c>
      <c r="F55" s="12">
        <f t="shared" si="0"/>
        <v>7</v>
      </c>
      <c r="G55" s="13" t="s">
        <v>84</v>
      </c>
      <c r="H55" s="11">
        <v>1</v>
      </c>
      <c r="I55" s="11">
        <v>1</v>
      </c>
    </row>
    <row r="56" spans="1:10" s="25" customFormat="1" ht="15.95" customHeight="1">
      <c r="A56" s="16" t="s">
        <v>14</v>
      </c>
      <c r="B56" s="16">
        <v>1</v>
      </c>
      <c r="C56" s="17">
        <f>+SUM(C55)</f>
        <v>7</v>
      </c>
      <c r="D56" s="17"/>
      <c r="E56" s="17">
        <f>+SUM(E55)</f>
        <v>7</v>
      </c>
      <c r="F56" s="12">
        <f t="shared" si="0"/>
        <v>7</v>
      </c>
      <c r="G56" s="18"/>
      <c r="H56" s="20">
        <v>1</v>
      </c>
      <c r="I56" s="20">
        <f>+SUM(I55)</f>
        <v>1</v>
      </c>
      <c r="J56" s="3"/>
    </row>
    <row r="57" spans="1:10" s="25" customFormat="1" ht="15.95" customHeight="1">
      <c r="A57" s="1"/>
      <c r="B57" s="1"/>
      <c r="C57" s="21"/>
      <c r="D57" s="21"/>
      <c r="E57" s="21"/>
      <c r="F57" s="12"/>
      <c r="G57" s="22"/>
      <c r="H57" s="23"/>
      <c r="I57" s="23"/>
      <c r="J57" s="3"/>
    </row>
    <row r="58" spans="1:10" ht="15.95" customHeight="1">
      <c r="A58" s="10" t="s">
        <v>85</v>
      </c>
      <c r="B58" s="11" t="s">
        <v>86</v>
      </c>
      <c r="C58" s="12">
        <v>122</v>
      </c>
      <c r="D58" s="12"/>
      <c r="E58" s="12">
        <v>122</v>
      </c>
      <c r="F58" s="12">
        <f t="shared" si="0"/>
        <v>122</v>
      </c>
      <c r="G58" s="13" t="s">
        <v>60</v>
      </c>
      <c r="H58" s="14">
        <v>4</v>
      </c>
      <c r="I58" s="14">
        <v>4</v>
      </c>
    </row>
    <row r="59" spans="1:10" s="25" customFormat="1" ht="15.95" customHeight="1">
      <c r="A59" s="16" t="s">
        <v>14</v>
      </c>
      <c r="B59" s="16">
        <v>1</v>
      </c>
      <c r="C59" s="17">
        <f>+SUM(C58)</f>
        <v>122</v>
      </c>
      <c r="D59" s="17"/>
      <c r="E59" s="17">
        <f>+SUM(E58)</f>
        <v>122</v>
      </c>
      <c r="F59" s="12"/>
      <c r="G59" s="18"/>
      <c r="H59" s="20">
        <v>4</v>
      </c>
      <c r="I59" s="20">
        <f>+SUM(I58)</f>
        <v>4</v>
      </c>
      <c r="J59" s="11" t="s">
        <v>15</v>
      </c>
    </row>
    <row r="60" spans="1:10" s="25" customFormat="1" ht="15.95" customHeight="1">
      <c r="A60" s="1"/>
      <c r="B60" s="1"/>
      <c r="C60" s="21"/>
      <c r="D60" s="21"/>
      <c r="E60" s="21"/>
      <c r="F60" s="12"/>
      <c r="G60" s="22"/>
      <c r="H60" s="23"/>
      <c r="I60" s="23"/>
      <c r="J60" s="3"/>
    </row>
    <row r="61" spans="1:10" s="25" customFormat="1" ht="15.95" customHeight="1">
      <c r="A61" s="10" t="s">
        <v>87</v>
      </c>
      <c r="B61" s="11" t="s">
        <v>88</v>
      </c>
      <c r="C61" s="12">
        <v>9</v>
      </c>
      <c r="D61" s="12"/>
      <c r="E61" s="12">
        <v>7</v>
      </c>
      <c r="F61" s="12">
        <f t="shared" si="0"/>
        <v>7</v>
      </c>
      <c r="G61" s="13" t="s">
        <v>84</v>
      </c>
      <c r="H61" s="14">
        <v>1</v>
      </c>
      <c r="I61" s="14">
        <v>1</v>
      </c>
      <c r="J61" s="3"/>
    </row>
    <row r="62" spans="1:10" s="25" customFormat="1" ht="15.95" customHeight="1">
      <c r="A62" s="16" t="s">
        <v>14</v>
      </c>
      <c r="B62" s="16">
        <v>1</v>
      </c>
      <c r="C62" s="17">
        <f>+SUM(C61)</f>
        <v>9</v>
      </c>
      <c r="D62" s="17"/>
      <c r="E62" s="17">
        <f>+SUM(E61)</f>
        <v>7</v>
      </c>
      <c r="F62" s="12">
        <f t="shared" si="0"/>
        <v>7</v>
      </c>
      <c r="G62" s="18"/>
      <c r="H62" s="20">
        <v>1</v>
      </c>
      <c r="I62" s="20">
        <f>+SUM(I61)</f>
        <v>1</v>
      </c>
      <c r="J62" s="11" t="s">
        <v>15</v>
      </c>
    </row>
    <row r="63" spans="1:10" s="25" customFormat="1" ht="15.95" customHeight="1">
      <c r="A63" s="1"/>
      <c r="B63" s="1"/>
      <c r="C63" s="21"/>
      <c r="D63" s="21"/>
      <c r="E63" s="21"/>
      <c r="F63" s="12"/>
      <c r="G63" s="22"/>
      <c r="H63" s="23"/>
      <c r="I63" s="23"/>
      <c r="J63" s="3"/>
    </row>
    <row r="64" spans="1:10" s="25" customFormat="1" ht="90.75" customHeight="1">
      <c r="A64" s="93" t="s">
        <v>89</v>
      </c>
      <c r="B64" s="6" t="s">
        <v>2</v>
      </c>
      <c r="C64" s="7" t="s">
        <v>71</v>
      </c>
      <c r="D64" s="7"/>
      <c r="E64" s="7" t="s">
        <v>4</v>
      </c>
      <c r="F64" s="12"/>
      <c r="G64" s="8"/>
      <c r="H64" s="6" t="s">
        <v>7</v>
      </c>
      <c r="I64" s="9" t="s">
        <v>72</v>
      </c>
      <c r="J64" s="3"/>
    </row>
    <row r="65" spans="1:10" s="25" customFormat="1" ht="15.95" customHeight="1">
      <c r="A65" s="94"/>
      <c r="B65" s="11" t="s">
        <v>90</v>
      </c>
      <c r="C65" s="12">
        <v>361</v>
      </c>
      <c r="D65" s="12"/>
      <c r="E65" s="12">
        <v>338</v>
      </c>
      <c r="F65" s="12">
        <f t="shared" si="0"/>
        <v>338</v>
      </c>
      <c r="G65" s="13" t="s">
        <v>91</v>
      </c>
      <c r="H65" s="20">
        <v>4</v>
      </c>
      <c r="I65" s="20">
        <v>4</v>
      </c>
      <c r="J65" s="11" t="s">
        <v>92</v>
      </c>
    </row>
    <row r="66" spans="1:10" s="25" customFormat="1" ht="15.95" customHeight="1">
      <c r="A66" s="94"/>
      <c r="B66" s="11" t="s">
        <v>93</v>
      </c>
      <c r="C66" s="12">
        <v>364</v>
      </c>
      <c r="D66" s="12"/>
      <c r="E66" s="12">
        <v>363</v>
      </c>
      <c r="F66" s="12">
        <f t="shared" si="0"/>
        <v>363</v>
      </c>
      <c r="G66" s="13" t="s">
        <v>94</v>
      </c>
      <c r="H66" s="20">
        <v>4</v>
      </c>
      <c r="I66" s="20">
        <v>4</v>
      </c>
      <c r="J66" s="11" t="s">
        <v>92</v>
      </c>
    </row>
    <row r="67" spans="1:10" s="25" customFormat="1" ht="15.95" customHeight="1">
      <c r="A67" s="94"/>
      <c r="B67" s="11" t="s">
        <v>95</v>
      </c>
      <c r="C67" s="12">
        <v>204</v>
      </c>
      <c r="D67" s="12"/>
      <c r="E67" s="12">
        <v>194</v>
      </c>
      <c r="F67" s="12">
        <f t="shared" ref="F67:F68" si="1">E67</f>
        <v>194</v>
      </c>
      <c r="G67" s="13" t="s">
        <v>96</v>
      </c>
      <c r="H67" s="20">
        <v>4</v>
      </c>
      <c r="I67" s="20">
        <v>4</v>
      </c>
      <c r="J67" s="11" t="s">
        <v>92</v>
      </c>
    </row>
    <row r="68" spans="1:10" s="25" customFormat="1" ht="15.95" customHeight="1">
      <c r="A68" s="95"/>
      <c r="B68" s="11" t="s">
        <v>97</v>
      </c>
      <c r="C68" s="12">
        <v>580</v>
      </c>
      <c r="D68" s="12"/>
      <c r="E68" s="12">
        <v>254</v>
      </c>
      <c r="F68" s="12">
        <f t="shared" si="1"/>
        <v>254</v>
      </c>
      <c r="G68" s="13" t="s">
        <v>98</v>
      </c>
      <c r="H68" s="20">
        <v>4</v>
      </c>
      <c r="I68" s="20">
        <v>4</v>
      </c>
      <c r="J68" s="11" t="s">
        <v>99</v>
      </c>
    </row>
    <row r="69" spans="1:10" s="25" customFormat="1" ht="15.95" customHeight="1">
      <c r="A69" s="16" t="s">
        <v>14</v>
      </c>
      <c r="B69" s="16">
        <v>4</v>
      </c>
      <c r="C69" s="17">
        <f>SUM(C65:C68)</f>
        <v>1509</v>
      </c>
      <c r="D69" s="17"/>
      <c r="E69" s="17">
        <f>SUM(E65:E68)</f>
        <v>1149</v>
      </c>
      <c r="F69" s="12"/>
      <c r="G69" s="18"/>
      <c r="H69" s="20">
        <f>AVERAGE(H65:H68)</f>
        <v>4</v>
      </c>
      <c r="I69" s="20">
        <f>SUM(I65:I68)</f>
        <v>16</v>
      </c>
      <c r="J69" s="3"/>
    </row>
    <row r="70" spans="1:10" s="25" customFormat="1" ht="15.95" customHeight="1">
      <c r="A70" s="1"/>
      <c r="B70" s="1"/>
      <c r="C70" s="21"/>
      <c r="D70" s="21"/>
      <c r="E70" s="21"/>
      <c r="F70" s="21"/>
      <c r="G70" s="22"/>
      <c r="H70" s="23"/>
      <c r="I70" s="23"/>
      <c r="J70" s="3"/>
    </row>
    <row r="71" spans="1:10" ht="72">
      <c r="A71" s="27" t="s">
        <v>100</v>
      </c>
      <c r="B71" s="28" t="s">
        <v>101</v>
      </c>
      <c r="C71" s="28" t="s">
        <v>102</v>
      </c>
      <c r="D71" s="28"/>
      <c r="E71" s="28" t="s">
        <v>102</v>
      </c>
      <c r="F71" s="28"/>
      <c r="G71" s="28"/>
      <c r="H71" s="29"/>
      <c r="I71" s="28" t="s">
        <v>103</v>
      </c>
      <c r="J71" s="30" t="s">
        <v>104</v>
      </c>
    </row>
    <row r="72" spans="1:10" s="25" customFormat="1" ht="25.9">
      <c r="A72" s="87" t="s">
        <v>105</v>
      </c>
      <c r="B72" s="88">
        <f>B5+B9+B15+B20+B24+B28+B31+B44+B48+B53+B56+B62+B69</f>
        <v>37</v>
      </c>
      <c r="C72" s="89">
        <f>+C5+C9+C15+C20+C24+C28+C31+C44+C48+C53+C56+C59+C62+C69</f>
        <v>6837</v>
      </c>
      <c r="D72" s="89"/>
      <c r="E72" s="89">
        <f>+E5+E9+E15+E20+E24+E28+E31+E44+E48+E53+E56+E59+E62+E69</f>
        <v>5890</v>
      </c>
      <c r="F72" s="89"/>
      <c r="G72" s="88"/>
      <c r="H72" s="11"/>
      <c r="I72" s="90">
        <f>+I5+I9+I15+I20+I24+I28+I31+I44+I48+I53+I56+I62+I69</f>
        <v>139</v>
      </c>
      <c r="J72" s="91">
        <f>I72/B72</f>
        <v>3.7567567567567566</v>
      </c>
    </row>
    <row r="73" spans="1:10" ht="25.9">
      <c r="A73" s="87" t="s">
        <v>106</v>
      </c>
      <c r="B73" s="11"/>
      <c r="C73" s="12"/>
      <c r="D73" s="12"/>
      <c r="E73" s="12"/>
      <c r="F73" s="12"/>
      <c r="G73" s="13"/>
      <c r="H73" s="11"/>
      <c r="I73" s="92"/>
      <c r="J73" s="91">
        <f>SUM(H5+H9+H15+H20+H24+H28+H31+H44+H48+H53+H56+H62+H69)/13</f>
        <v>3.3076923076923075</v>
      </c>
    </row>
    <row r="75" spans="1:10">
      <c r="J75" s="2"/>
    </row>
    <row r="76" spans="1:10" s="2" customFormat="1">
      <c r="A76"/>
      <c r="B76"/>
      <c r="C76" s="31"/>
      <c r="D76" s="31"/>
      <c r="E76" s="31"/>
      <c r="F76" s="31"/>
      <c r="G76" s="32"/>
      <c r="H76"/>
      <c r="I76"/>
      <c r="J76"/>
    </row>
    <row r="78" spans="1:10" ht="25.9">
      <c r="A78" s="33"/>
      <c r="B78" s="2"/>
      <c r="C78" s="34"/>
      <c r="D78" s="34"/>
      <c r="E78" s="35"/>
      <c r="F78" s="35"/>
      <c r="G78" s="36"/>
      <c r="H78" s="2"/>
      <c r="I78" s="2"/>
    </row>
    <row r="80" spans="1:10" ht="25.9">
      <c r="A80" s="33"/>
    </row>
  </sheetData>
  <sortState xmlns:xlrd2="http://schemas.microsoft.com/office/spreadsheetml/2017/richdata2" ref="B33:J43">
    <sortCondition ref="B33:B43"/>
  </sortState>
  <mergeCells count="9">
    <mergeCell ref="A64:A68"/>
    <mergeCell ref="A1:J1"/>
    <mergeCell ref="A26:A27"/>
    <mergeCell ref="A33:A43"/>
    <mergeCell ref="A3:A4"/>
    <mergeCell ref="A7:A8"/>
    <mergeCell ref="A11:A14"/>
    <mergeCell ref="A17:A19"/>
    <mergeCell ref="A22:A23"/>
  </mergeCells>
  <phoneticPr fontId="12" type="noConversion"/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98"/>
  <sheetViews>
    <sheetView topLeftCell="A64" zoomScale="85" zoomScaleNormal="85" workbookViewId="0">
      <selection activeCell="C84" sqref="C84"/>
    </sheetView>
  </sheetViews>
  <sheetFormatPr defaultColWidth="11.42578125" defaultRowHeight="14.45"/>
  <cols>
    <col min="1" max="1" width="42.28515625" bestFit="1" customWidth="1"/>
    <col min="2" max="2" width="26.28515625" bestFit="1" customWidth="1"/>
    <col min="3" max="3" width="18.5703125" style="37" customWidth="1"/>
    <col min="4" max="4" width="21.7109375" style="37" customWidth="1"/>
    <col min="5" max="5" width="52.5703125" style="37" customWidth="1"/>
    <col min="6" max="8" width="11.42578125" style="37"/>
  </cols>
  <sheetData>
    <row r="2" spans="1:9" ht="18">
      <c r="C2" s="38" t="s">
        <v>107</v>
      </c>
    </row>
    <row r="3" spans="1:9" ht="15" thickBot="1"/>
    <row r="4" spans="1:9" s="2" customFormat="1" ht="72.599999999999994" thickBot="1">
      <c r="A4" s="39" t="s">
        <v>1</v>
      </c>
      <c r="B4" s="39" t="s">
        <v>108</v>
      </c>
      <c r="C4" s="40" t="s">
        <v>109</v>
      </c>
      <c r="D4" s="40" t="s">
        <v>110</v>
      </c>
      <c r="E4" s="41" t="s">
        <v>5</v>
      </c>
      <c r="F4" s="42" t="s">
        <v>8</v>
      </c>
      <c r="G4" s="40" t="s">
        <v>111</v>
      </c>
      <c r="H4" s="40" t="s">
        <v>112</v>
      </c>
    </row>
    <row r="5" spans="1:9">
      <c r="A5" s="43" t="s">
        <v>9</v>
      </c>
      <c r="B5" s="43" t="s">
        <v>113</v>
      </c>
      <c r="C5" s="44">
        <v>207</v>
      </c>
      <c r="D5" s="45">
        <v>205</v>
      </c>
      <c r="E5" s="46" t="s">
        <v>114</v>
      </c>
      <c r="F5" s="44" t="s">
        <v>115</v>
      </c>
      <c r="G5" s="44">
        <v>4</v>
      </c>
      <c r="H5" s="44">
        <v>4</v>
      </c>
      <c r="I5" s="47"/>
    </row>
    <row r="6" spans="1:9">
      <c r="A6" s="48"/>
      <c r="B6" s="48" t="s">
        <v>116</v>
      </c>
      <c r="C6" s="49">
        <v>92</v>
      </c>
      <c r="D6" s="49">
        <v>90</v>
      </c>
      <c r="E6" s="50" t="s">
        <v>114</v>
      </c>
      <c r="F6" s="49"/>
      <c r="G6" s="49">
        <v>4</v>
      </c>
      <c r="H6" s="49">
        <v>4</v>
      </c>
    </row>
    <row r="7" spans="1:9">
      <c r="A7" s="51" t="s">
        <v>117</v>
      </c>
      <c r="B7" s="51">
        <v>2</v>
      </c>
      <c r="C7" s="52">
        <f>SUBTOTAL(9,C5:C6)</f>
        <v>299</v>
      </c>
      <c r="D7" s="52">
        <f>SUBTOTAL(9,D5:D6)</f>
        <v>295</v>
      </c>
      <c r="E7" s="52"/>
      <c r="F7" s="52"/>
      <c r="G7" s="52">
        <f>AVERAGE(G5,G6)</f>
        <v>4</v>
      </c>
      <c r="H7" s="52">
        <f>SUBTOTAL(9,H5:H6)</f>
        <v>8</v>
      </c>
    </row>
    <row r="8" spans="1:9">
      <c r="A8" s="48"/>
      <c r="B8" s="48"/>
      <c r="C8" s="49"/>
      <c r="D8" s="49"/>
      <c r="E8" s="49"/>
      <c r="F8" s="49"/>
      <c r="G8" s="49"/>
      <c r="H8" s="49"/>
    </row>
    <row r="9" spans="1:9">
      <c r="A9" s="48" t="s">
        <v>16</v>
      </c>
      <c r="B9" s="48" t="s">
        <v>118</v>
      </c>
      <c r="C9" s="49">
        <v>34</v>
      </c>
      <c r="D9" s="49">
        <v>35</v>
      </c>
      <c r="E9" s="50" t="s">
        <v>119</v>
      </c>
      <c r="F9" s="49" t="s">
        <v>115</v>
      </c>
      <c r="G9" s="49">
        <v>4</v>
      </c>
      <c r="H9" s="49">
        <v>4</v>
      </c>
    </row>
    <row r="10" spans="1:9">
      <c r="A10" s="48"/>
      <c r="B10" s="48" t="s">
        <v>120</v>
      </c>
      <c r="C10" s="49">
        <v>19</v>
      </c>
      <c r="D10" s="49">
        <v>20</v>
      </c>
      <c r="E10" s="53" t="s">
        <v>121</v>
      </c>
      <c r="F10" s="49"/>
      <c r="G10" s="49">
        <v>2</v>
      </c>
      <c r="H10" s="49">
        <v>2</v>
      </c>
    </row>
    <row r="11" spans="1:9">
      <c r="A11" s="51" t="s">
        <v>117</v>
      </c>
      <c r="B11" s="51">
        <v>2</v>
      </c>
      <c r="C11" s="52">
        <f>SUBTOTAL(9,C9:C10)</f>
        <v>53</v>
      </c>
      <c r="D11" s="52">
        <f>SUBTOTAL(9,D9:D10)</f>
        <v>55</v>
      </c>
      <c r="E11" s="54"/>
      <c r="F11" s="52"/>
      <c r="G11" s="52">
        <f>AVERAGE(G9,G10)</f>
        <v>3</v>
      </c>
      <c r="H11" s="52">
        <f>SUBTOTAL(9,H9:H10)</f>
        <v>6</v>
      </c>
    </row>
    <row r="12" spans="1:9">
      <c r="A12" s="48"/>
      <c r="B12" s="48"/>
      <c r="C12" s="49"/>
      <c r="D12" s="49"/>
      <c r="E12" s="49"/>
      <c r="F12" s="49"/>
      <c r="G12" s="49"/>
      <c r="H12" s="49"/>
    </row>
    <row r="13" spans="1:9">
      <c r="A13" s="48" t="s">
        <v>21</v>
      </c>
      <c r="B13" s="48" t="s">
        <v>122</v>
      </c>
      <c r="C13" s="49">
        <v>55</v>
      </c>
      <c r="D13" s="49">
        <v>56</v>
      </c>
      <c r="E13" s="50" t="s">
        <v>123</v>
      </c>
      <c r="F13" s="49" t="s">
        <v>115</v>
      </c>
      <c r="G13" s="49">
        <v>4</v>
      </c>
      <c r="H13" s="49">
        <v>4</v>
      </c>
    </row>
    <row r="14" spans="1:9">
      <c r="A14" s="48"/>
      <c r="B14" s="48" t="s">
        <v>124</v>
      </c>
      <c r="C14" s="49">
        <v>58</v>
      </c>
      <c r="D14" s="49">
        <v>56</v>
      </c>
      <c r="E14" s="50" t="s">
        <v>123</v>
      </c>
      <c r="F14" s="49"/>
      <c r="G14" s="49">
        <v>4</v>
      </c>
      <c r="H14" s="49">
        <v>4</v>
      </c>
    </row>
    <row r="15" spans="1:9">
      <c r="A15" s="51" t="s">
        <v>117</v>
      </c>
      <c r="B15" s="51">
        <v>2</v>
      </c>
      <c r="C15" s="52">
        <f>SUBTOTAL(9,C13:C14)</f>
        <v>113</v>
      </c>
      <c r="D15" s="52">
        <f>SUBTOTAL(9,D13:D14)</f>
        <v>112</v>
      </c>
      <c r="E15" s="55"/>
      <c r="F15" s="52"/>
      <c r="G15" s="52">
        <f>AVERAGE(G13,G14)</f>
        <v>4</v>
      </c>
      <c r="H15" s="52">
        <f>SUBTOTAL(9,H13:H14)</f>
        <v>8</v>
      </c>
    </row>
    <row r="16" spans="1:9">
      <c r="A16" s="48"/>
      <c r="B16" s="48"/>
      <c r="C16" s="49"/>
      <c r="D16" s="49"/>
      <c r="E16" s="49"/>
      <c r="F16" s="49"/>
      <c r="G16" s="49"/>
      <c r="H16" s="49"/>
    </row>
    <row r="17" spans="1:8">
      <c r="A17" s="48" t="s">
        <v>29</v>
      </c>
      <c r="B17" s="48" t="s">
        <v>125</v>
      </c>
      <c r="C17" s="49">
        <v>222</v>
      </c>
      <c r="D17" s="49">
        <v>229</v>
      </c>
      <c r="E17" s="53" t="s">
        <v>126</v>
      </c>
      <c r="F17" s="49" t="s">
        <v>115</v>
      </c>
      <c r="G17" s="49">
        <v>4</v>
      </c>
      <c r="H17" s="49">
        <v>4</v>
      </c>
    </row>
    <row r="18" spans="1:8">
      <c r="A18" s="48"/>
      <c r="B18" s="48" t="s">
        <v>127</v>
      </c>
      <c r="C18" s="49">
        <v>147</v>
      </c>
      <c r="D18" s="49">
        <v>150</v>
      </c>
      <c r="E18" s="53" t="s">
        <v>128</v>
      </c>
      <c r="F18" s="49"/>
      <c r="G18" s="49">
        <v>4</v>
      </c>
      <c r="H18" s="49">
        <v>4</v>
      </c>
    </row>
    <row r="19" spans="1:8">
      <c r="A19" s="48"/>
      <c r="B19" s="48" t="s">
        <v>129</v>
      </c>
      <c r="C19" s="49">
        <v>180</v>
      </c>
      <c r="D19" s="49">
        <v>159</v>
      </c>
      <c r="E19" s="53" t="s">
        <v>130</v>
      </c>
      <c r="F19" s="49"/>
      <c r="G19" s="49">
        <v>4</v>
      </c>
      <c r="H19" s="49">
        <v>4</v>
      </c>
    </row>
    <row r="20" spans="1:8">
      <c r="A20" s="48"/>
      <c r="B20" s="48" t="s">
        <v>131</v>
      </c>
      <c r="C20" s="49">
        <v>111</v>
      </c>
      <c r="D20" s="49">
        <v>111</v>
      </c>
      <c r="E20" s="53" t="s">
        <v>132</v>
      </c>
      <c r="F20" s="49" t="s">
        <v>115</v>
      </c>
      <c r="G20" s="49">
        <v>4</v>
      </c>
      <c r="H20" s="49">
        <v>4</v>
      </c>
    </row>
    <row r="21" spans="1:8">
      <c r="A21" s="48"/>
      <c r="B21" s="48" t="s">
        <v>133</v>
      </c>
      <c r="C21" s="49">
        <v>48</v>
      </c>
      <c r="D21" s="49">
        <v>78</v>
      </c>
      <c r="E21" s="53" t="s">
        <v>134</v>
      </c>
      <c r="F21" s="49"/>
      <c r="G21" s="49">
        <v>4</v>
      </c>
      <c r="H21" s="49">
        <v>4</v>
      </c>
    </row>
    <row r="22" spans="1:8">
      <c r="A22" s="51" t="s">
        <v>117</v>
      </c>
      <c r="B22" s="51">
        <v>5</v>
      </c>
      <c r="C22" s="52">
        <f>SUBTOTAL(9,C17:C21)</f>
        <v>708</v>
      </c>
      <c r="D22" s="52">
        <f>SUBTOTAL(9,D17:D21)</f>
        <v>727</v>
      </c>
      <c r="E22" s="54"/>
      <c r="F22" s="52"/>
      <c r="G22" s="52">
        <f>AVERAGE(G17,G21)</f>
        <v>4</v>
      </c>
      <c r="H22" s="52">
        <f>SUBTOTAL(9,H17:H21)</f>
        <v>20</v>
      </c>
    </row>
    <row r="23" spans="1:8">
      <c r="A23" s="48"/>
      <c r="B23" s="48"/>
      <c r="C23" s="49"/>
      <c r="D23" s="49"/>
      <c r="E23" s="49"/>
      <c r="F23" s="49"/>
      <c r="G23" s="49"/>
      <c r="H23" s="49"/>
    </row>
    <row r="24" spans="1:8">
      <c r="A24" s="48" t="s">
        <v>135</v>
      </c>
      <c r="B24" s="48" t="s">
        <v>136</v>
      </c>
      <c r="C24" s="49">
        <v>170</v>
      </c>
      <c r="D24" s="49">
        <v>178</v>
      </c>
      <c r="E24" s="53" t="s">
        <v>137</v>
      </c>
      <c r="F24" s="49" t="s">
        <v>115</v>
      </c>
      <c r="G24" s="49">
        <v>4</v>
      </c>
      <c r="H24" s="49">
        <v>4</v>
      </c>
    </row>
    <row r="25" spans="1:8">
      <c r="A25" s="48"/>
      <c r="B25" s="48" t="s">
        <v>138</v>
      </c>
      <c r="C25" s="49">
        <v>116</v>
      </c>
      <c r="D25" s="49">
        <v>98</v>
      </c>
      <c r="E25" s="50" t="s">
        <v>139</v>
      </c>
      <c r="F25" s="49"/>
      <c r="G25" s="49">
        <v>4</v>
      </c>
      <c r="H25" s="49">
        <v>4</v>
      </c>
    </row>
    <row r="26" spans="1:8">
      <c r="A26" s="51" t="s">
        <v>117</v>
      </c>
      <c r="B26" s="51">
        <v>2</v>
      </c>
      <c r="C26" s="52">
        <f>SUBTOTAL(9,C24:C25)</f>
        <v>286</v>
      </c>
      <c r="D26" s="52">
        <f>SUBTOTAL(9,D24:D25)</f>
        <v>276</v>
      </c>
      <c r="E26" s="55"/>
      <c r="F26" s="52"/>
      <c r="G26" s="52">
        <f>AVERAGE(G24,G25)</f>
        <v>4</v>
      </c>
      <c r="H26" s="52">
        <f>SUBTOTAL(9,H24:H25)</f>
        <v>8</v>
      </c>
    </row>
    <row r="27" spans="1:8">
      <c r="A27" s="48"/>
      <c r="B27" s="48"/>
      <c r="C27" s="49"/>
      <c r="D27" s="49"/>
      <c r="E27" s="49"/>
      <c r="F27" s="49"/>
      <c r="G27" s="49"/>
      <c r="H27" s="49"/>
    </row>
    <row r="28" spans="1:8">
      <c r="A28" s="48" t="s">
        <v>41</v>
      </c>
      <c r="B28" s="48" t="s">
        <v>140</v>
      </c>
      <c r="C28" s="49">
        <v>56</v>
      </c>
      <c r="D28" s="49">
        <v>66</v>
      </c>
      <c r="E28" s="50" t="s">
        <v>141</v>
      </c>
      <c r="F28" s="49" t="s">
        <v>115</v>
      </c>
      <c r="G28" s="49">
        <v>4</v>
      </c>
      <c r="H28" s="49">
        <v>4</v>
      </c>
    </row>
    <row r="29" spans="1:8">
      <c r="A29" s="48"/>
      <c r="B29" s="48" t="s">
        <v>142</v>
      </c>
      <c r="C29" s="49">
        <v>156</v>
      </c>
      <c r="D29" s="49">
        <v>59</v>
      </c>
      <c r="E29" s="50" t="s">
        <v>143</v>
      </c>
      <c r="F29" s="49"/>
      <c r="G29" s="49">
        <v>4</v>
      </c>
      <c r="H29" s="49">
        <v>4</v>
      </c>
    </row>
    <row r="30" spans="1:8">
      <c r="A30" s="51" t="s">
        <v>117</v>
      </c>
      <c r="B30" s="51">
        <v>2</v>
      </c>
      <c r="C30" s="52">
        <f>SUBTOTAL(9,C28:C29)</f>
        <v>212</v>
      </c>
      <c r="D30" s="52">
        <f>SUBTOTAL(9,D28:D29)</f>
        <v>125</v>
      </c>
      <c r="E30" s="55"/>
      <c r="F30" s="52"/>
      <c r="G30" s="52">
        <f>AVERAGE(G28,G29)</f>
        <v>4</v>
      </c>
      <c r="H30" s="52">
        <v>8</v>
      </c>
    </row>
    <row r="31" spans="1:8">
      <c r="A31" s="48"/>
      <c r="B31" s="48"/>
      <c r="C31" s="49"/>
      <c r="D31" s="49"/>
      <c r="E31" s="49"/>
      <c r="F31" s="49"/>
      <c r="G31" s="49"/>
      <c r="H31" s="49"/>
    </row>
    <row r="32" spans="1:8">
      <c r="A32" s="48" t="s">
        <v>46</v>
      </c>
      <c r="B32" s="48" t="s">
        <v>144</v>
      </c>
      <c r="C32" s="49">
        <v>212</v>
      </c>
      <c r="D32" s="49">
        <v>223</v>
      </c>
      <c r="E32" s="53" t="s">
        <v>145</v>
      </c>
      <c r="F32" s="49" t="s">
        <v>115</v>
      </c>
      <c r="G32" s="49">
        <v>4</v>
      </c>
      <c r="H32" s="49">
        <v>4</v>
      </c>
    </row>
    <row r="33" spans="1:8">
      <c r="A33" s="48"/>
      <c r="B33" s="48" t="s">
        <v>146</v>
      </c>
      <c r="C33" s="49">
        <v>7</v>
      </c>
      <c r="D33" s="49">
        <v>7</v>
      </c>
      <c r="E33" s="53" t="s">
        <v>145</v>
      </c>
      <c r="F33" s="49"/>
      <c r="G33" s="49">
        <v>1</v>
      </c>
      <c r="H33" s="49">
        <v>1</v>
      </c>
    </row>
    <row r="34" spans="1:8">
      <c r="A34" s="51" t="s">
        <v>117</v>
      </c>
      <c r="B34" s="51">
        <v>2</v>
      </c>
      <c r="C34" s="52">
        <f>SUBTOTAL(9,C32:C33)</f>
        <v>219</v>
      </c>
      <c r="D34" s="52">
        <f>SUBTOTAL(9,D32:D33)</f>
        <v>230</v>
      </c>
      <c r="E34" s="54"/>
      <c r="F34" s="52"/>
      <c r="G34" s="52">
        <f>AVERAGE(G32,G33)</f>
        <v>2.5</v>
      </c>
      <c r="H34" s="52">
        <v>5</v>
      </c>
    </row>
    <row r="35" spans="1:8">
      <c r="A35" s="48"/>
      <c r="B35" s="48"/>
      <c r="C35" s="49"/>
      <c r="D35" s="49"/>
      <c r="E35" s="49"/>
      <c r="F35" s="49"/>
      <c r="G35" s="49"/>
      <c r="H35" s="49"/>
    </row>
    <row r="36" spans="1:8">
      <c r="A36" s="48" t="s">
        <v>48</v>
      </c>
      <c r="B36" s="48" t="s">
        <v>147</v>
      </c>
      <c r="C36" s="49">
        <v>306</v>
      </c>
      <c r="D36" s="49">
        <v>306</v>
      </c>
      <c r="E36" s="53" t="s">
        <v>148</v>
      </c>
      <c r="F36" s="49" t="s">
        <v>115</v>
      </c>
      <c r="G36" s="49">
        <v>4</v>
      </c>
      <c r="H36" s="49">
        <v>4</v>
      </c>
    </row>
    <row r="37" spans="1:8">
      <c r="A37" s="48"/>
      <c r="B37" s="48" t="s">
        <v>149</v>
      </c>
      <c r="C37" s="49">
        <v>87</v>
      </c>
      <c r="D37" s="49">
        <v>93</v>
      </c>
      <c r="E37" s="53" t="s">
        <v>150</v>
      </c>
      <c r="F37" s="49" t="s">
        <v>115</v>
      </c>
      <c r="G37" s="49">
        <v>4</v>
      </c>
      <c r="H37" s="49">
        <v>4</v>
      </c>
    </row>
    <row r="38" spans="1:8">
      <c r="A38" s="48"/>
      <c r="B38" s="48" t="s">
        <v>151</v>
      </c>
      <c r="C38" s="49">
        <v>92</v>
      </c>
      <c r="D38" s="49">
        <v>94</v>
      </c>
      <c r="E38" s="53" t="s">
        <v>152</v>
      </c>
      <c r="F38" s="49" t="s">
        <v>115</v>
      </c>
      <c r="G38" s="49">
        <v>4</v>
      </c>
      <c r="H38" s="49">
        <v>4</v>
      </c>
    </row>
    <row r="39" spans="1:8">
      <c r="A39" s="48"/>
      <c r="B39" s="48" t="s">
        <v>153</v>
      </c>
      <c r="C39" s="49">
        <v>206</v>
      </c>
      <c r="D39" s="49">
        <v>217</v>
      </c>
      <c r="E39" s="53" t="s">
        <v>154</v>
      </c>
      <c r="F39" s="49" t="s">
        <v>115</v>
      </c>
      <c r="G39" s="49">
        <v>4</v>
      </c>
      <c r="H39" s="49">
        <v>4</v>
      </c>
    </row>
    <row r="40" spans="1:8">
      <c r="A40" s="48"/>
      <c r="B40" s="48" t="s">
        <v>155</v>
      </c>
      <c r="C40" s="49">
        <v>235</v>
      </c>
      <c r="D40" s="49">
        <v>239</v>
      </c>
      <c r="E40" s="53" t="s">
        <v>156</v>
      </c>
      <c r="F40" s="49" t="s">
        <v>115</v>
      </c>
      <c r="G40" s="49">
        <v>4</v>
      </c>
      <c r="H40" s="49">
        <v>4</v>
      </c>
    </row>
    <row r="41" spans="1:8">
      <c r="A41" s="48"/>
      <c r="B41" s="48" t="s">
        <v>157</v>
      </c>
      <c r="C41" s="49">
        <v>115</v>
      </c>
      <c r="D41" s="49">
        <v>117</v>
      </c>
      <c r="E41" s="50" t="s">
        <v>158</v>
      </c>
      <c r="F41" s="49"/>
      <c r="G41" s="49">
        <v>4</v>
      </c>
      <c r="H41" s="49">
        <v>4</v>
      </c>
    </row>
    <row r="42" spans="1:8">
      <c r="A42" s="48"/>
      <c r="B42" s="48" t="s">
        <v>159</v>
      </c>
      <c r="C42" s="49">
        <v>95</v>
      </c>
      <c r="D42" s="49">
        <v>96</v>
      </c>
      <c r="E42" s="53" t="s">
        <v>160</v>
      </c>
      <c r="F42" s="49"/>
      <c r="G42" s="49">
        <v>4</v>
      </c>
      <c r="H42" s="49">
        <v>4</v>
      </c>
    </row>
    <row r="43" spans="1:8">
      <c r="A43" s="48"/>
      <c r="B43" s="48" t="s">
        <v>161</v>
      </c>
      <c r="C43" s="49">
        <v>67</v>
      </c>
      <c r="D43" s="49">
        <v>69</v>
      </c>
      <c r="E43" s="50" t="s">
        <v>162</v>
      </c>
      <c r="F43" s="49"/>
      <c r="G43" s="49">
        <v>4</v>
      </c>
      <c r="H43" s="49">
        <v>4</v>
      </c>
    </row>
    <row r="44" spans="1:8">
      <c r="A44" s="51" t="s">
        <v>117</v>
      </c>
      <c r="B44" s="51">
        <v>8</v>
      </c>
      <c r="C44" s="56">
        <f>SUBTOTAL(9,C36:C43)</f>
        <v>1203</v>
      </c>
      <c r="D44" s="56">
        <f>SUBTOTAL(9,D36:D43)</f>
        <v>1231</v>
      </c>
      <c r="E44" s="55"/>
      <c r="F44" s="52"/>
      <c r="G44" s="52">
        <f>AVERAGE(G36,G43)</f>
        <v>4</v>
      </c>
      <c r="H44" s="52">
        <f>SUBTOTAL(9,H36:H43)</f>
        <v>32</v>
      </c>
    </row>
    <row r="45" spans="1:8" ht="15" thickBot="1">
      <c r="A45" s="51"/>
      <c r="B45" s="57"/>
      <c r="C45" s="58"/>
      <c r="D45" s="58"/>
      <c r="E45" s="59"/>
      <c r="F45" s="58"/>
      <c r="G45" s="58"/>
      <c r="H45" s="58"/>
    </row>
    <row r="46" spans="1:8" ht="72.599999999999994" thickBot="1">
      <c r="A46" s="60" t="s">
        <v>70</v>
      </c>
      <c r="B46" s="39" t="s">
        <v>108</v>
      </c>
      <c r="C46" s="40" t="s">
        <v>109</v>
      </c>
      <c r="D46" s="40" t="s">
        <v>110</v>
      </c>
      <c r="E46" s="41" t="s">
        <v>5</v>
      </c>
      <c r="F46" s="42" t="s">
        <v>8</v>
      </c>
      <c r="G46" s="40" t="s">
        <v>111</v>
      </c>
      <c r="H46" s="40" t="s">
        <v>112</v>
      </c>
    </row>
    <row r="47" spans="1:8">
      <c r="A47" s="48"/>
      <c r="B47" s="43"/>
      <c r="C47" s="44"/>
      <c r="D47" s="44"/>
      <c r="E47" s="44"/>
      <c r="F47" s="44"/>
      <c r="G47" s="44"/>
      <c r="H47" s="44"/>
    </row>
    <row r="48" spans="1:8">
      <c r="A48" s="48" t="s">
        <v>163</v>
      </c>
      <c r="B48" s="48" t="s">
        <v>164</v>
      </c>
      <c r="C48" s="49">
        <v>308</v>
      </c>
      <c r="D48" s="49">
        <v>85</v>
      </c>
      <c r="E48" s="50" t="s">
        <v>165</v>
      </c>
      <c r="F48" s="49"/>
      <c r="G48" s="49">
        <v>4</v>
      </c>
      <c r="H48" s="49">
        <v>4</v>
      </c>
    </row>
    <row r="49" spans="1:10">
      <c r="A49" s="51" t="s">
        <v>117</v>
      </c>
      <c r="B49" s="51">
        <v>1</v>
      </c>
      <c r="C49" s="52">
        <v>308</v>
      </c>
      <c r="D49" s="52">
        <v>85</v>
      </c>
      <c r="E49" s="50"/>
      <c r="F49" s="49"/>
      <c r="G49" s="52">
        <v>4</v>
      </c>
      <c r="H49" s="52">
        <v>4</v>
      </c>
      <c r="I49" s="61"/>
      <c r="J49" s="61"/>
    </row>
    <row r="50" spans="1:10">
      <c r="A50" s="48"/>
      <c r="B50" s="48"/>
      <c r="C50" s="49"/>
      <c r="D50" s="49"/>
      <c r="E50" s="49"/>
      <c r="F50" s="49"/>
      <c r="G50" s="49"/>
      <c r="H50" s="49"/>
    </row>
    <row r="51" spans="1:10">
      <c r="A51" s="48" t="s">
        <v>166</v>
      </c>
      <c r="B51" s="48" t="s">
        <v>167</v>
      </c>
      <c r="C51" s="49">
        <v>46</v>
      </c>
      <c r="D51" s="49">
        <v>54</v>
      </c>
      <c r="E51" s="50" t="s">
        <v>168</v>
      </c>
      <c r="F51" s="49"/>
      <c r="G51" s="49">
        <v>4</v>
      </c>
      <c r="H51" s="49">
        <v>4</v>
      </c>
    </row>
    <row r="52" spans="1:10">
      <c r="A52" s="51" t="s">
        <v>117</v>
      </c>
      <c r="B52" s="51">
        <v>1</v>
      </c>
      <c r="C52" s="52">
        <v>46</v>
      </c>
      <c r="D52" s="52">
        <v>54</v>
      </c>
      <c r="E52" s="50"/>
      <c r="F52" s="49"/>
      <c r="G52" s="52">
        <v>4</v>
      </c>
      <c r="H52" s="52">
        <v>4</v>
      </c>
      <c r="I52" s="61"/>
      <c r="J52" s="61"/>
    </row>
    <row r="53" spans="1:10">
      <c r="A53" s="48"/>
      <c r="B53" s="48"/>
      <c r="C53" s="49"/>
      <c r="D53" s="49"/>
      <c r="E53" s="49"/>
      <c r="F53" s="49"/>
      <c r="G53" s="49"/>
      <c r="H53" s="49"/>
    </row>
    <row r="54" spans="1:10">
      <c r="A54" s="48" t="s">
        <v>76</v>
      </c>
      <c r="B54" s="48" t="s">
        <v>169</v>
      </c>
      <c r="C54" s="49">
        <v>16</v>
      </c>
      <c r="D54" s="49">
        <v>16</v>
      </c>
      <c r="E54" s="53" t="s">
        <v>170</v>
      </c>
      <c r="F54" s="49"/>
      <c r="G54" s="49">
        <v>1</v>
      </c>
      <c r="H54" s="49">
        <v>1</v>
      </c>
    </row>
    <row r="55" spans="1:10">
      <c r="A55" s="51" t="s">
        <v>117</v>
      </c>
      <c r="B55" s="51">
        <v>1</v>
      </c>
      <c r="C55" s="52">
        <v>16</v>
      </c>
      <c r="D55" s="52">
        <v>16</v>
      </c>
      <c r="E55" s="53"/>
      <c r="F55" s="49"/>
      <c r="G55" s="52">
        <v>1</v>
      </c>
      <c r="H55" s="52">
        <v>1</v>
      </c>
      <c r="I55" s="61"/>
      <c r="J55" s="61"/>
    </row>
    <row r="56" spans="1:10">
      <c r="A56" s="48"/>
      <c r="B56" s="48"/>
      <c r="C56" s="49"/>
      <c r="D56" s="49"/>
      <c r="E56" s="49"/>
      <c r="F56" s="49"/>
      <c r="G56" s="49"/>
      <c r="H56" s="49"/>
    </row>
    <row r="57" spans="1:10">
      <c r="A57" s="48" t="s">
        <v>82</v>
      </c>
      <c r="B57" s="48" t="s">
        <v>171</v>
      </c>
      <c r="C57" s="49">
        <v>87</v>
      </c>
      <c r="D57" s="49">
        <v>63</v>
      </c>
      <c r="E57" s="50" t="s">
        <v>172</v>
      </c>
      <c r="F57" s="49"/>
      <c r="G57" s="49">
        <v>4</v>
      </c>
      <c r="H57" s="49">
        <v>4</v>
      </c>
    </row>
    <row r="58" spans="1:10">
      <c r="A58" s="51" t="s">
        <v>117</v>
      </c>
      <c r="B58" s="51">
        <v>1</v>
      </c>
      <c r="C58" s="52">
        <v>87</v>
      </c>
      <c r="D58" s="52">
        <v>63</v>
      </c>
      <c r="E58" s="50"/>
      <c r="F58" s="49"/>
      <c r="G58" s="52">
        <v>4</v>
      </c>
      <c r="H58" s="52">
        <v>4</v>
      </c>
      <c r="I58" s="61"/>
      <c r="J58" s="61"/>
    </row>
    <row r="59" spans="1:10">
      <c r="A59" s="48"/>
      <c r="B59" s="48"/>
      <c r="C59" s="49"/>
      <c r="D59" s="49"/>
      <c r="E59" s="49"/>
      <c r="F59" s="49"/>
      <c r="G59" s="49"/>
      <c r="H59" s="49"/>
    </row>
    <row r="60" spans="1:10">
      <c r="A60" s="48" t="s">
        <v>87</v>
      </c>
      <c r="B60" s="48" t="s">
        <v>173</v>
      </c>
      <c r="C60" s="49">
        <v>72</v>
      </c>
      <c r="D60" s="49">
        <v>65</v>
      </c>
      <c r="E60" s="50" t="s">
        <v>174</v>
      </c>
      <c r="F60" s="49"/>
      <c r="G60" s="49">
        <v>4</v>
      </c>
      <c r="H60" s="49">
        <v>4</v>
      </c>
    </row>
    <row r="61" spans="1:10">
      <c r="A61" s="51" t="s">
        <v>117</v>
      </c>
      <c r="B61" s="51">
        <v>1</v>
      </c>
      <c r="C61" s="52">
        <v>72</v>
      </c>
      <c r="D61" s="52">
        <v>65</v>
      </c>
      <c r="E61" s="49"/>
      <c r="F61" s="49"/>
      <c r="G61" s="52">
        <v>4</v>
      </c>
      <c r="H61" s="52">
        <v>4</v>
      </c>
      <c r="I61" s="61"/>
      <c r="J61" s="61"/>
    </row>
    <row r="62" spans="1:10">
      <c r="A62" s="51"/>
      <c r="B62" s="48"/>
      <c r="C62" s="49"/>
      <c r="D62" s="49"/>
      <c r="E62" s="49"/>
      <c r="F62" s="49"/>
      <c r="G62" s="49"/>
      <c r="H62" s="49"/>
    </row>
    <row r="63" spans="1:10">
      <c r="A63" s="62" t="s">
        <v>175</v>
      </c>
      <c r="B63" s="62" t="s">
        <v>176</v>
      </c>
      <c r="C63" s="63">
        <v>111</v>
      </c>
      <c r="D63" s="63">
        <v>112</v>
      </c>
      <c r="E63" s="62" t="s">
        <v>177</v>
      </c>
      <c r="F63" s="63" t="s">
        <v>115</v>
      </c>
      <c r="G63" s="63">
        <v>4</v>
      </c>
      <c r="H63" s="63">
        <v>4</v>
      </c>
      <c r="I63" s="4"/>
    </row>
    <row r="64" spans="1:10">
      <c r="A64" s="62"/>
      <c r="B64" s="62" t="s">
        <v>178</v>
      </c>
      <c r="C64" s="63">
        <v>81</v>
      </c>
      <c r="D64" s="63">
        <v>79</v>
      </c>
      <c r="E64" s="64" t="s">
        <v>179</v>
      </c>
      <c r="F64" s="63"/>
      <c r="G64" s="63">
        <v>4</v>
      </c>
      <c r="H64" s="63">
        <v>4</v>
      </c>
      <c r="I64" s="4"/>
    </row>
    <row r="65" spans="1:12">
      <c r="A65" s="62"/>
      <c r="B65" s="62" t="s">
        <v>180</v>
      </c>
      <c r="C65" s="63">
        <v>81</v>
      </c>
      <c r="D65" s="63">
        <v>83</v>
      </c>
      <c r="E65" s="62" t="s">
        <v>181</v>
      </c>
      <c r="F65" s="63"/>
      <c r="G65" s="63">
        <v>4</v>
      </c>
      <c r="H65" s="63">
        <v>4</v>
      </c>
      <c r="I65" s="4"/>
    </row>
    <row r="66" spans="1:12">
      <c r="A66" s="65" t="s">
        <v>182</v>
      </c>
      <c r="B66" s="65">
        <v>3</v>
      </c>
      <c r="C66" s="66">
        <f>SUBTOTAL(9,C63:C65)</f>
        <v>273</v>
      </c>
      <c r="D66" s="66">
        <f>SUBTOTAL(9,D63:D65)</f>
        <v>274</v>
      </c>
      <c r="E66" s="65"/>
      <c r="F66" s="66"/>
      <c r="G66" s="66">
        <v>4</v>
      </c>
      <c r="H66" s="66">
        <f>SUBTOTAL(9,H63:H65)</f>
        <v>12</v>
      </c>
      <c r="I66" s="4"/>
    </row>
    <row r="67" spans="1:12">
      <c r="A67" s="62"/>
      <c r="B67" s="62"/>
      <c r="C67" s="63"/>
      <c r="D67" s="63"/>
      <c r="E67" s="63"/>
      <c r="F67" s="63"/>
      <c r="G67" s="63"/>
      <c r="H67" s="63"/>
      <c r="I67" s="4"/>
    </row>
    <row r="68" spans="1:12">
      <c r="A68" s="62" t="s">
        <v>183</v>
      </c>
      <c r="B68" s="62" t="s">
        <v>184</v>
      </c>
      <c r="C68" s="63">
        <v>81</v>
      </c>
      <c r="D68" s="63">
        <v>86</v>
      </c>
      <c r="E68" s="62" t="s">
        <v>185</v>
      </c>
      <c r="F68" s="63" t="s">
        <v>115</v>
      </c>
      <c r="G68" s="63">
        <v>4</v>
      </c>
      <c r="H68" s="63">
        <v>4</v>
      </c>
      <c r="I68" s="4"/>
    </row>
    <row r="69" spans="1:12">
      <c r="A69" s="62"/>
      <c r="B69" s="62" t="s">
        <v>186</v>
      </c>
      <c r="C69" s="63">
        <v>81</v>
      </c>
      <c r="D69" s="63">
        <v>79</v>
      </c>
      <c r="E69" s="62" t="s">
        <v>187</v>
      </c>
      <c r="F69" s="63"/>
      <c r="G69" s="63">
        <v>4</v>
      </c>
      <c r="H69" s="63">
        <v>4</v>
      </c>
      <c r="I69" s="4"/>
    </row>
    <row r="70" spans="1:12">
      <c r="A70" s="65" t="s">
        <v>182</v>
      </c>
      <c r="B70" s="65">
        <v>2</v>
      </c>
      <c r="C70" s="66">
        <f>SUBTOTAL(9,C68:C69)</f>
        <v>162</v>
      </c>
      <c r="D70" s="66">
        <f>SUBTOTAL(9,D68:D69)</f>
        <v>165</v>
      </c>
      <c r="E70" s="66"/>
      <c r="F70" s="66"/>
      <c r="G70" s="66">
        <v>4</v>
      </c>
      <c r="H70" s="66">
        <f>SUBTOTAL(9,H68:H69)</f>
        <v>8</v>
      </c>
      <c r="I70" s="4"/>
    </row>
    <row r="71" spans="1:12">
      <c r="A71" s="62"/>
      <c r="B71" s="62"/>
      <c r="C71" s="63"/>
      <c r="D71" s="63"/>
      <c r="E71" s="63"/>
      <c r="F71" s="63"/>
      <c r="G71" s="63"/>
      <c r="H71" s="63"/>
      <c r="I71" s="4"/>
    </row>
    <row r="72" spans="1:12">
      <c r="A72" s="62" t="s">
        <v>85</v>
      </c>
      <c r="B72" s="62" t="s">
        <v>188</v>
      </c>
      <c r="C72" s="63">
        <v>198</v>
      </c>
      <c r="D72" s="63">
        <v>188</v>
      </c>
      <c r="E72" s="62" t="s">
        <v>189</v>
      </c>
      <c r="F72" s="63"/>
      <c r="G72" s="63">
        <v>4</v>
      </c>
      <c r="H72" s="63">
        <v>4</v>
      </c>
      <c r="I72" s="4"/>
    </row>
    <row r="73" spans="1:12">
      <c r="A73" s="65" t="s">
        <v>182</v>
      </c>
      <c r="B73" s="65">
        <v>1</v>
      </c>
      <c r="C73" s="66">
        <v>198</v>
      </c>
      <c r="D73" s="66">
        <v>198</v>
      </c>
      <c r="E73" s="66"/>
      <c r="F73" s="66"/>
      <c r="G73" s="66">
        <v>4</v>
      </c>
      <c r="H73" s="66">
        <v>4</v>
      </c>
    </row>
    <row r="74" spans="1:12" ht="15" thickBot="1">
      <c r="A74" s="71"/>
      <c r="B74" s="72"/>
      <c r="C74" s="73"/>
      <c r="D74" s="73"/>
      <c r="E74" s="73"/>
      <c r="F74" s="73"/>
      <c r="G74" s="73"/>
      <c r="H74" s="73"/>
    </row>
    <row r="75" spans="1:12" ht="72.599999999999994" thickBot="1">
      <c r="A75" s="74" t="s">
        <v>190</v>
      </c>
      <c r="B75" s="75" t="s">
        <v>101</v>
      </c>
      <c r="C75" s="75" t="s">
        <v>102</v>
      </c>
      <c r="D75" s="75" t="s">
        <v>191</v>
      </c>
      <c r="E75" s="75" t="s">
        <v>192</v>
      </c>
      <c r="F75" s="75"/>
      <c r="G75" s="75"/>
      <c r="H75" s="75" t="s">
        <v>103</v>
      </c>
      <c r="I75" s="76" t="s">
        <v>104</v>
      </c>
    </row>
    <row r="76" spans="1:12" ht="26.45" thickBot="1">
      <c r="A76" s="77" t="s">
        <v>193</v>
      </c>
      <c r="B76" s="78">
        <f>B7+B11+B15+B22+B26+B30+B34+B44+B49+B52+B55+B61+B58+B61</f>
        <v>31</v>
      </c>
      <c r="C76" s="79">
        <f>C7+C11+C15+C22+C26+C30+C34+C44+C49+C52+C55+C61+C58+C66+C71+C73</f>
        <v>4093</v>
      </c>
      <c r="D76" s="79">
        <f>D7+D11+D15+D22+D26+D30+D34+D44+D49+D52+D55+D61+D58+D66+D71+D73</f>
        <v>3806</v>
      </c>
      <c r="E76" s="79" t="s">
        <v>192</v>
      </c>
      <c r="F76" s="79"/>
      <c r="G76" s="78"/>
      <c r="H76" s="79">
        <f>H7+H11+H15+H22+H26+H30+H34+H44+H49+H52+H55+H58+H61</f>
        <v>112</v>
      </c>
      <c r="I76" s="80">
        <f>H76/B76</f>
        <v>3.6129032258064515</v>
      </c>
      <c r="K76" t="s">
        <v>192</v>
      </c>
      <c r="L76" t="s">
        <v>192</v>
      </c>
    </row>
    <row r="77" spans="1:12" ht="26.45" thickBot="1">
      <c r="A77" s="77" t="s">
        <v>106</v>
      </c>
      <c r="B77" s="81"/>
      <c r="C77" s="82"/>
      <c r="D77" s="82"/>
      <c r="E77" s="83"/>
      <c r="F77" s="83"/>
      <c r="G77" s="84"/>
      <c r="H77" s="85"/>
      <c r="I77" s="86">
        <f>(G7+G11+G15+G22+G26+G30+G34+G44+G49+G52+G55+G58+G61)/13</f>
        <v>3.5769230769230771</v>
      </c>
      <c r="J77" s="67" t="s">
        <v>192</v>
      </c>
    </row>
    <row r="78" spans="1:12">
      <c r="A78" s="1"/>
    </row>
    <row r="79" spans="1:12">
      <c r="A79" s="1"/>
    </row>
    <row r="80" spans="1:12">
      <c r="A80" s="1"/>
    </row>
    <row r="81" spans="1:9">
      <c r="A81" s="1"/>
    </row>
    <row r="82" spans="1:9">
      <c r="A82" s="1"/>
    </row>
    <row r="83" spans="1:9">
      <c r="A83" s="1"/>
    </row>
    <row r="84" spans="1:9">
      <c r="A84" s="1"/>
    </row>
    <row r="85" spans="1:9">
      <c r="A85" s="1"/>
    </row>
    <row r="86" spans="1:9">
      <c r="A86" s="1"/>
    </row>
    <row r="87" spans="1:9">
      <c r="A87" s="1"/>
    </row>
    <row r="88" spans="1:9">
      <c r="A88" s="4"/>
      <c r="B88" s="4"/>
      <c r="C88" s="68"/>
      <c r="D88" s="68"/>
      <c r="E88" s="4"/>
      <c r="F88" s="68"/>
      <c r="G88" s="68"/>
      <c r="I88" s="4"/>
    </row>
    <row r="89" spans="1:9">
      <c r="A89" s="4"/>
      <c r="B89" s="4"/>
      <c r="C89" s="68"/>
      <c r="D89" s="68"/>
      <c r="E89" s="69"/>
      <c r="F89" s="68"/>
      <c r="G89" s="68"/>
      <c r="I89" s="4"/>
    </row>
    <row r="90" spans="1:9">
      <c r="A90" s="4"/>
      <c r="B90" s="4"/>
      <c r="C90" s="68"/>
      <c r="D90" s="68"/>
      <c r="E90" s="4"/>
      <c r="F90" s="68"/>
      <c r="G90" s="68"/>
      <c r="I90" s="4"/>
    </row>
    <row r="91" spans="1:9">
      <c r="A91" s="4"/>
      <c r="B91" s="4"/>
      <c r="C91" s="68"/>
      <c r="E91" s="68"/>
      <c r="F91" s="68"/>
      <c r="G91" s="68"/>
      <c r="I91" s="4"/>
    </row>
    <row r="92" spans="1:9">
      <c r="A92" s="4"/>
      <c r="B92" s="4"/>
      <c r="C92" s="68"/>
      <c r="D92" s="68"/>
      <c r="E92" s="4"/>
      <c r="F92" s="68"/>
      <c r="G92" s="68"/>
      <c r="I92" s="4"/>
    </row>
    <row r="93" spans="1:9">
      <c r="A93" s="4"/>
      <c r="B93" s="4"/>
      <c r="C93" s="68"/>
      <c r="D93" s="68"/>
      <c r="E93" s="4"/>
      <c r="F93" s="68"/>
      <c r="G93" s="68"/>
      <c r="I93" s="4"/>
    </row>
    <row r="94" spans="1:9">
      <c r="A94" s="4"/>
      <c r="B94" s="4"/>
      <c r="C94" s="68"/>
      <c r="E94" s="68"/>
      <c r="F94" s="68"/>
      <c r="G94" s="68"/>
      <c r="I94" s="4"/>
    </row>
    <row r="95" spans="1:9">
      <c r="A95" s="4"/>
      <c r="B95" s="4"/>
      <c r="C95" s="68"/>
      <c r="D95" s="68"/>
      <c r="E95" s="4"/>
      <c r="F95" s="68"/>
      <c r="G95" s="68"/>
      <c r="I95" s="4"/>
    </row>
    <row r="96" spans="1:9">
      <c r="A96" s="4"/>
      <c r="B96" s="4"/>
      <c r="C96" s="68"/>
      <c r="E96" s="68"/>
      <c r="F96" s="68"/>
      <c r="G96" s="68"/>
    </row>
    <row r="97" spans="1:7">
      <c r="A97" s="4"/>
      <c r="B97" s="4"/>
      <c r="C97" s="68"/>
      <c r="E97" s="68"/>
      <c r="F97" s="68"/>
      <c r="G97" s="68"/>
    </row>
    <row r="98" spans="1:7">
      <c r="A98" s="4"/>
      <c r="B98" s="4"/>
      <c r="C98" s="68"/>
      <c r="E98" s="68"/>
      <c r="F98" s="68"/>
      <c r="G98" s="68"/>
    </row>
  </sheetData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4a3526-0e3c-4b84-85f9-959edd505ab7">
      <Terms xmlns="http://schemas.microsoft.com/office/infopath/2007/PartnerControls"/>
    </lcf76f155ced4ddcb4097134ff3c332f>
    <TaxCatchAll xmlns="f3706221-959c-4ce9-b8e2-3fb01e7bdef4" xsi:nil="true"/>
    <SharedWithUsers xmlns="f3706221-959c-4ce9-b8e2-3fb01e7bdef4">
      <UserInfo>
        <DisplayName>MARCELA RUBIO GAETE</DisplayName>
        <AccountId>17</AccountId>
        <AccountType/>
      </UserInfo>
      <UserInfo>
        <DisplayName>JUAN CARLOS PRADO</DisplayName>
        <AccountId>20</AccountId>
        <AccountType/>
      </UserInfo>
      <UserInfo>
        <DisplayName>GLADYS MIREYA AGUIRRE</DisplayName>
        <AccountId>36</AccountId>
        <AccountType/>
      </UserInfo>
      <UserInfo>
        <DisplayName>FRANCISCO CORNEJO MUÑOZ</DisplayName>
        <AccountId>95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596B415CF74B4AB915277B5733E2F4" ma:contentTypeVersion="16" ma:contentTypeDescription="Crear nuevo documento." ma:contentTypeScope="" ma:versionID="3a11ef91f65d674b4f14b2702d19ad0c">
  <xsd:schema xmlns:xsd="http://www.w3.org/2001/XMLSchema" xmlns:xs="http://www.w3.org/2001/XMLSchema" xmlns:p="http://schemas.microsoft.com/office/2006/metadata/properties" xmlns:ns2="ee4a3526-0e3c-4b84-85f9-959edd505ab7" xmlns:ns3="f3706221-959c-4ce9-b8e2-3fb01e7bdef4" targetNamespace="http://schemas.microsoft.com/office/2006/metadata/properties" ma:root="true" ma:fieldsID="d2fe964eaed8fce4fb9bf5a305c7f426" ns2:_="" ns3:_="">
    <xsd:import namespace="ee4a3526-0e3c-4b84-85f9-959edd505ab7"/>
    <xsd:import namespace="f3706221-959c-4ce9-b8e2-3fb01e7bd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526-0e3c-4b84-85f9-959edd505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a03eccb-dfd7-4cd6-9039-17911599a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06221-959c-4ce9-b8e2-3fb01e7bd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c90e721-f509-4f74-aa32-1f2eb6b81384}" ma:internalName="TaxCatchAll" ma:showField="CatchAllData" ma:web="f3706221-959c-4ce9-b8e2-3fb01e7bd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86951-846F-4953-B190-CD3DE26EAC48}"/>
</file>

<file path=customXml/itemProps2.xml><?xml version="1.0" encoding="utf-8"?>
<ds:datastoreItem xmlns:ds="http://schemas.openxmlformats.org/officeDocument/2006/customXml" ds:itemID="{68AA33CF-E1D7-40B4-A177-002B19C287E8}"/>
</file>

<file path=customXml/itemProps3.xml><?xml version="1.0" encoding="utf-8"?>
<ds:datastoreItem xmlns:ds="http://schemas.openxmlformats.org/officeDocument/2006/customXml" ds:itemID="{5F730994-F505-4F13-B676-8526F822F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PRADO</dc:creator>
  <cp:keywords/>
  <dc:description/>
  <cp:lastModifiedBy>GLADYS MIREYA AGUIRRE</cp:lastModifiedBy>
  <cp:revision/>
  <dcterms:created xsi:type="dcterms:W3CDTF">2014-06-06T15:34:24Z</dcterms:created>
  <dcterms:modified xsi:type="dcterms:W3CDTF">2023-04-05T20:43:17Z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0x010100A9596B415CF74B4AB915277B5733E2F4</vt:lpwstr>
  </property>
  <property fmtid="{D5CDD505-2E9C-101B-9397-08002B2CF9AE}" pid="3" name="MediaServiceImageTags">
    <vt:lpwstr/>
  </property>
</Properties>
</file>